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H:\PROYECTO BID 2017\CONTRATACIONES\1. EQUIPOS DE SISTEMAS\PUBLICACIONES\"/>
    </mc:Choice>
  </mc:AlternateContent>
  <bookViews>
    <workbookView xWindow="0" yWindow="0" windowWidth="20490" windowHeight="7155" tabRatio="913" firstSheet="3" activeTab="9"/>
  </bookViews>
  <sheets>
    <sheet name="Listas " sheetId="54" state="hidden" r:id="rId1"/>
    <sheet name="Info. Proponente" sheetId="3" r:id="rId2"/>
    <sheet name="Info General" sheetId="1" r:id="rId3"/>
    <sheet name="Descripción de la Propuesta" sheetId="36" r:id="rId4"/>
    <sheet name="Productos y Resultados" sheetId="60" r:id="rId5"/>
    <sheet name="Actividades a desarrollar" sheetId="47" r:id="rId6"/>
    <sheet name="Indicadores" sheetId="56" r:id="rId7"/>
    <sheet name="Adquisiciones" sheetId="59" r:id="rId8"/>
    <sheet name="Base de cálc ppto" sheetId="53" r:id="rId9"/>
    <sheet name="Cronograma" sheetId="50" r:id="rId10"/>
    <sheet name="Hoja Resumen" sheetId="27" state="hidden" r:id="rId11"/>
    <sheet name="Criterio" sheetId="55" r:id="rId12"/>
  </sheets>
  <externalReferences>
    <externalReference r:id="rId13"/>
  </externalReferences>
  <definedNames>
    <definedName name="_xlnm._FilterDatabase" localSheetId="5" hidden="1">'Actividades a desarrollar'!#REF!</definedName>
    <definedName name="_xlnm._FilterDatabase" localSheetId="8" hidden="1">'Base de cálc ppto'!$A$3:$G$8</definedName>
    <definedName name="_xlnm._FilterDatabase" localSheetId="9" hidden="1">Cronograma!#REF!</definedName>
    <definedName name="_xlnm._FilterDatabase" localSheetId="3" hidden="1">'Descripción de la Propuesta'!#REF!</definedName>
    <definedName name="_ftn1" localSheetId="2">'Info General'!$A$11</definedName>
    <definedName name="_ftnref1" localSheetId="2">'Info General'!#REF!</definedName>
    <definedName name="_xlnm.Print_Area" localSheetId="5">'Actividades a desarrollar'!$A$1:$F$6</definedName>
    <definedName name="_xlnm.Print_Area" localSheetId="8">'Base de cálc ppto'!$A$1:$G$8</definedName>
    <definedName name="_xlnm.Print_Area" localSheetId="9">Cronograma!$A$1:$G$10</definedName>
    <definedName name="_xlnm.Print_Area" localSheetId="3">'Descripción de la Propuesta'!$A$1:$G$10</definedName>
    <definedName name="_xlnm.Print_Area" localSheetId="2">'Info General'!$A$1:$G$16</definedName>
    <definedName name="_xlnm.Print_Area" localSheetId="1">'Info. Proponente'!$A$1:$G$61</definedName>
    <definedName name="codciiu" localSheetId="5">#REF!</definedName>
    <definedName name="codciiu" localSheetId="8">#REF!</definedName>
    <definedName name="codciiu" localSheetId="9">#REF!</definedName>
    <definedName name="codciiu" localSheetId="3">#REF!</definedName>
    <definedName name="codciiu">#REF!</definedName>
    <definedName name="departamento" localSheetId="8">#REF!</definedName>
    <definedName name="departamento">#REF!</definedName>
    <definedName name="Departamentos" localSheetId="5">#REF!</definedName>
    <definedName name="Departamentos" localSheetId="8">#REF!</definedName>
    <definedName name="Departamentos" localSheetId="9">#REF!</definedName>
    <definedName name="Departamentos" localSheetId="3">#REF!</definedName>
    <definedName name="departamentos">#REF!</definedName>
    <definedName name="municipio" localSheetId="8">#REF!</definedName>
    <definedName name="municipio">#REF!</definedName>
    <definedName name="Municipios" localSheetId="5">#REF!</definedName>
    <definedName name="Municipios" localSheetId="8">#REF!</definedName>
    <definedName name="Municipios" localSheetId="9">#REF!</definedName>
    <definedName name="Municipios" localSheetId="3">#REF!</definedName>
    <definedName name="municipios">#REF!</definedName>
    <definedName name="proponentes" localSheetId="8">#REF!</definedName>
    <definedName name="proponentes">#REF!</definedName>
    <definedName name="prueb2" localSheetId="8">#REF!</definedName>
    <definedName name="prueb2">#REF!</definedName>
    <definedName name="prueba" localSheetId="8">#REF!</definedName>
    <definedName name="prueba">#REF!</definedName>
  </definedNames>
  <calcPr calcId="152511"/>
</workbook>
</file>

<file path=xl/calcChain.xml><?xml version="1.0" encoding="utf-8"?>
<calcChain xmlns="http://schemas.openxmlformats.org/spreadsheetml/2006/main">
  <c r="I7" i="59" l="1"/>
  <c r="H11" i="59"/>
  <c r="H8" i="59"/>
  <c r="B9" i="50" l="1"/>
  <c r="B7" i="50"/>
  <c r="A7" i="50"/>
  <c r="B7" i="59"/>
  <c r="B5" i="53"/>
  <c r="B8" i="50" s="1"/>
  <c r="B6" i="53"/>
  <c r="B7" i="53"/>
  <c r="B10" i="50" s="1"/>
  <c r="H7" i="59"/>
  <c r="H9" i="59"/>
  <c r="A13" i="59"/>
  <c r="A12" i="59"/>
  <c r="A7" i="59"/>
  <c r="B12" i="59"/>
  <c r="B13" i="59"/>
  <c r="D5" i="53" l="1"/>
  <c r="B7" i="47"/>
  <c r="A6" i="59" l="1"/>
  <c r="H12" i="59" l="1"/>
  <c r="I12" i="59" s="1"/>
  <c r="D6" i="53" s="1"/>
  <c r="H13" i="59"/>
  <c r="I13" i="59" s="1"/>
  <c r="D7" i="53" s="1"/>
  <c r="H6" i="59"/>
  <c r="I6" i="59" s="1"/>
  <c r="B4" i="53"/>
  <c r="A6" i="53"/>
  <c r="A9" i="50" s="1"/>
  <c r="A4" i="53"/>
  <c r="B6" i="59"/>
  <c r="B5" i="47"/>
  <c r="F8" i="53"/>
  <c r="E6" i="53" l="1"/>
  <c r="D4" i="53"/>
  <c r="I14" i="59"/>
  <c r="G4" i="53" l="1"/>
  <c r="G8" i="53" s="1"/>
  <c r="E4" i="53"/>
  <c r="E8" i="53" s="1"/>
  <c r="D8" i="53"/>
  <c r="B15" i="1"/>
  <c r="E14" i="1" l="1"/>
  <c r="E13" i="1"/>
  <c r="E15" i="1" l="1"/>
  <c r="J5" i="47"/>
  <c r="I5" i="47"/>
  <c r="H5" i="47"/>
  <c r="D3" i="27" l="1"/>
  <c r="D4" i="27"/>
  <c r="D5" i="27"/>
  <c r="D6" i="27"/>
  <c r="D7" i="27"/>
  <c r="D8" i="27"/>
  <c r="D10" i="27"/>
  <c r="D11" i="27"/>
  <c r="D12" i="27"/>
  <c r="D13" i="27"/>
  <c r="D14" i="27"/>
  <c r="D15" i="27"/>
  <c r="D16" i="27"/>
  <c r="D17" i="27"/>
  <c r="D18" i="27"/>
  <c r="D19" i="27"/>
  <c r="D20" i="27"/>
  <c r="D21" i="27"/>
  <c r="C22" i="27"/>
  <c r="D22" i="27"/>
  <c r="C23" i="27"/>
  <c r="D23" i="27"/>
  <c r="C24" i="27"/>
  <c r="D24" i="27"/>
  <c r="C25" i="27"/>
  <c r="D25" i="27"/>
  <c r="D27" i="27"/>
  <c r="D28" i="27"/>
  <c r="D29" i="27"/>
  <c r="D30" i="27"/>
  <c r="D31" i="27"/>
  <c r="D26" i="27"/>
  <c r="D9" i="27"/>
</calcChain>
</file>

<file path=xl/sharedStrings.xml><?xml version="1.0" encoding="utf-8"?>
<sst xmlns="http://schemas.openxmlformats.org/spreadsheetml/2006/main" count="434" uniqueCount="356">
  <si>
    <t>Página Web:</t>
  </si>
  <si>
    <t>Cambio en ventas esperado</t>
  </si>
  <si>
    <t>2a</t>
  </si>
  <si>
    <t>Cambio en margen operacional esperado</t>
  </si>
  <si>
    <t xml:space="preserve">Fecha de Constitución: </t>
  </si>
  <si>
    <t>Proyecto con orientación exportadora Año 2</t>
  </si>
  <si>
    <t>Indicador innovación</t>
  </si>
  <si>
    <t>Correo electrónico:</t>
  </si>
  <si>
    <t>Líneas temáticas</t>
  </si>
  <si>
    <t>Sector CIIU principal</t>
  </si>
  <si>
    <t xml:space="preserve">Proponente </t>
  </si>
  <si>
    <t>Propósito del proyecto</t>
  </si>
  <si>
    <t>Monto del proyecto</t>
  </si>
  <si>
    <t>Monto de cofinanciación</t>
  </si>
  <si>
    <t>TOTAL</t>
  </si>
  <si>
    <t>% sobre el valor total de la propuesta</t>
  </si>
  <si>
    <t>VALOR TOTAL</t>
  </si>
  <si>
    <t>Dirección:</t>
  </si>
  <si>
    <t>Teléfonos:</t>
  </si>
  <si>
    <t>Fax:</t>
  </si>
  <si>
    <t>Cobertura geográfica (Municipio de mayor impacto)</t>
  </si>
  <si>
    <t>Indicador de productividad</t>
  </si>
  <si>
    <t>Razón de Liquidez</t>
  </si>
  <si>
    <t>Razón de Endeudamiento</t>
  </si>
  <si>
    <t>Margen Neto</t>
  </si>
  <si>
    <t>Margen Operacional</t>
  </si>
  <si>
    <t>Capacidad de Gestión de Recursos</t>
  </si>
  <si>
    <t>Porcentaje de Contrapartida en efectivo</t>
  </si>
  <si>
    <t>Tiempo de constitución</t>
  </si>
  <si>
    <t>Costo por empleo esperado</t>
  </si>
  <si>
    <t>Título del proyecto</t>
  </si>
  <si>
    <t>Copie las celdas</t>
  </si>
  <si>
    <t>Formalidad del Empleo Propuesto</t>
  </si>
  <si>
    <t>7.a.</t>
  </si>
  <si>
    <t>7.b.</t>
  </si>
  <si>
    <t>7.c.</t>
  </si>
  <si>
    <t>7.d.</t>
  </si>
  <si>
    <t>7.e.</t>
  </si>
  <si>
    <t>7.f.</t>
  </si>
  <si>
    <t>7.g.</t>
  </si>
  <si>
    <t>7.h.</t>
  </si>
  <si>
    <t>Carácter asociativo</t>
  </si>
  <si>
    <t>NIT:</t>
  </si>
  <si>
    <t>Valor total del proyecto</t>
  </si>
  <si>
    <t>Estructurador</t>
  </si>
  <si>
    <t>Duración de la propuesta</t>
  </si>
  <si>
    <t>Descripción del perfil institucional:</t>
  </si>
  <si>
    <t>MESES</t>
  </si>
  <si>
    <t>Tiempo de constitución:</t>
  </si>
  <si>
    <t>2.2 Financiación</t>
  </si>
  <si>
    <t>Actividad</t>
  </si>
  <si>
    <t>INICIO</t>
  </si>
  <si>
    <t>FIN</t>
  </si>
  <si>
    <t>Nombre</t>
  </si>
  <si>
    <t>Carácter Institucional</t>
  </si>
  <si>
    <t>Duración del Proyecto:</t>
  </si>
  <si>
    <t>Tipo de laboratorio</t>
  </si>
  <si>
    <t>Áreas en Mts Cuadrados</t>
  </si>
  <si>
    <t>Dotado</t>
  </si>
  <si>
    <t>Puestos de trabajo</t>
  </si>
  <si>
    <t>Numero de estudiantes atendidos semestre</t>
  </si>
  <si>
    <t>INSTITUCION UNIVERSITARIA CONOCIMIENTO E INNOVACION PARA LA JUSTICIA</t>
  </si>
  <si>
    <t>SERVICIO NACIONAL DE APRENDIZAJE-SENA-</t>
  </si>
  <si>
    <t>INSTITUTO TECNOLOGICO DE ELECTRONICA Y COMUNICACIONES-ITEC-</t>
  </si>
  <si>
    <t>INSTITUTO CARO Y CUERVO</t>
  </si>
  <si>
    <t>ESCUELA DE INGENIEROS MILITARES</t>
  </si>
  <si>
    <t>UNIDAD TECNICA PROFESIONAL DE SEVILLA-UNITEPS-</t>
  </si>
  <si>
    <t>INSTITUTO NACIONAL DE FORMACION TECNICA PROFESIONAL - HUMBERTO VELASQUEZ GARCIA</t>
  </si>
  <si>
    <t>INSTITUTO TOLIMENSE DE FORMACION TECNICA PROFESIONAL</t>
  </si>
  <si>
    <t>INSTITUTO TECNICO NACIONAL DE COMERCIO SIMON RODRIGUEZ - INTENALCO</t>
  </si>
  <si>
    <t>INSTITUTO TECNICO AGRICOLA ITA</t>
  </si>
  <si>
    <t>INSTITUTO NACIONAL DE FORMACION TECNICA PROFESIONAL DE SAN ANDRES</t>
  </si>
  <si>
    <t>INSTITUTO NACIONAL DE FORMACION TECNICA PROFESIONAL DE SAN JUAN DEL CESAR</t>
  </si>
  <si>
    <t>INSTITUTO DE EDUCACION TECNICA PROFESIONAL DE ROLDANILLO</t>
  </si>
  <si>
    <t>ESCUELA SUPERIOR TECNOLOGICA DE ARTES DEBORA ARANGO</t>
  </si>
  <si>
    <t>INSTITUCION UNIVERSITARIA ANTONIO JOSE CAMACHO</t>
  </si>
  <si>
    <t>UNIDADES TECNOLOGICAS DE SANTANDER</t>
  </si>
  <si>
    <t>INSTITUTO TECNOLOGICO DEL PUTUMAYO</t>
  </si>
  <si>
    <t>COLEGIO MAYOR DEL CAUCA</t>
  </si>
  <si>
    <t>INSTITUTO SUPERIOR DE EDUCACION RURAL-ISER-</t>
  </si>
  <si>
    <t>ESCUELA DE POSTGRADOS DE LA FUERZA AEREA COLOMBIANA CAPITAN JOSE EDMUNDO SANDOVAL - EPFAC</t>
  </si>
  <si>
    <t>CENTRO DE EDUCACION MILITAR - CEMIL</t>
  </si>
  <si>
    <t>ESCUELA SUPERIOR DE GUERRA</t>
  </si>
  <si>
    <t>ESCUELA DE COMUNICACIONES</t>
  </si>
  <si>
    <t>ESCUELA DE LOGISTICA</t>
  </si>
  <si>
    <t>INSTITUCION UNIVERSITARIA DE ENVIGADO</t>
  </si>
  <si>
    <t>UNIDAD CENTRAL DEL VALLE DEL CAUCA</t>
  </si>
  <si>
    <t>INSTITUCION UNIVERSITARIA BELLAS ARTES Y CIENCIAS DE BOLIVAR</t>
  </si>
  <si>
    <t>CONSERVATORIO DEL TOLIMA</t>
  </si>
  <si>
    <t>INSTITUTO UNIVERSITARIO DE LA PAZ</t>
  </si>
  <si>
    <t>INSTITUTO DEPARTAMENTAL DE BELLAS ARTES</t>
  </si>
  <si>
    <t>ESCUELA NACIONAL DEL DEPORTE</t>
  </si>
  <si>
    <t>ESCUELA SUPERIOR DE ADMINISTRACION PUBLICA-ESAP-</t>
  </si>
  <si>
    <t>ESCUELA MILITAR DE CADETES GENERAL JOSE MARIA CORDOVA</t>
  </si>
  <si>
    <t>ESCUELA MILITAR DE AVIACION MARCO FIDEL SUAREZ</t>
  </si>
  <si>
    <t>COLEGIO INTEGRADO NACIONAL ORIENTE DE CALDAS - IES CINOC</t>
  </si>
  <si>
    <t>ESCUELA TECNOLOGICA INSTITUTO TECNICO CENTRAL</t>
  </si>
  <si>
    <t>ESCUELA MILITAR DE SUBOFICIALES SARGENTO INOCENCIO CHINCA</t>
  </si>
  <si>
    <t>ESCUELA DE FORMACION DE INFANTERIA DE MARINA</t>
  </si>
  <si>
    <t>TECNOLOGICO DE ANTIOQUIA</t>
  </si>
  <si>
    <t>INSTITUTO TECNOLOGICO DE SOLEDAD ATLANTICO</t>
  </si>
  <si>
    <t>INSTITUCION UNIVERSITARIA PASCUAL BRAVO</t>
  </si>
  <si>
    <t>COLEGIO MAYOR DE BOLIVAR</t>
  </si>
  <si>
    <t>ESCUELA DE INTELIGENCIA Y CONTRAINTELIGENCIA BRIGADIER GENERAL RICARDO CHARRY SOLANO</t>
  </si>
  <si>
    <t>POLITECNICO COLOMBIANO JAIME ISAZA CADAVID</t>
  </si>
  <si>
    <t>COLEGIO MAYOR DE ANTIOQUIA</t>
  </si>
  <si>
    <t>ESCUELA DE SUBOFICIALES DE LA FUERZA AEREA COLOMBIANA ANDRES M. DIAZ</t>
  </si>
  <si>
    <t>INSTITUTO TECNOLOGICO METROPOLITANO</t>
  </si>
  <si>
    <t>ESCUELA NAVAL DE SUBOFICIALES ARC BARRANQUILLA</t>
  </si>
  <si>
    <t>DIRECCION NACIONAL DE ESCUELAS</t>
  </si>
  <si>
    <t>nombre</t>
  </si>
  <si>
    <t>codigo</t>
  </si>
  <si>
    <t>Otro Laboratorio</t>
  </si>
  <si>
    <t>Laboratorio de neumatica</t>
  </si>
  <si>
    <t xml:space="preserve">Laboratorio  de salud comunitaria </t>
  </si>
  <si>
    <t>Laboratorio de quimica clinica</t>
  </si>
  <si>
    <t>Laboratorio de oftalmologia</t>
  </si>
  <si>
    <t>Laboratorio  de microbiologia</t>
  </si>
  <si>
    <t>Laboratorio de medicina nuclear</t>
  </si>
  <si>
    <t>Laboratorio  de inmunologia</t>
  </si>
  <si>
    <t>Laboratorio de hormonas</t>
  </si>
  <si>
    <t>laboratorio de hematologia</t>
  </si>
  <si>
    <t>laboratorio de genética</t>
  </si>
  <si>
    <t>laboratorio de banco de sangre</t>
  </si>
  <si>
    <t>laboratorio de anatomía patológica</t>
  </si>
  <si>
    <t xml:space="preserve">laboratorio de geologia </t>
  </si>
  <si>
    <t>laboratorio de astronomia</t>
  </si>
  <si>
    <r>
      <t>Otros servicios de extensión</t>
    </r>
    <r>
      <rPr>
        <sz val="11"/>
        <color theme="1"/>
        <rFont val="Arial"/>
        <family val="2"/>
      </rPr>
      <t>.</t>
    </r>
  </si>
  <si>
    <t>laboratorio de genetica</t>
  </si>
  <si>
    <t>Proyectos de Cooperación Internacional</t>
  </si>
  <si>
    <t>Otra (especifique)</t>
  </si>
  <si>
    <t>laboratorio nuclear</t>
  </si>
  <si>
    <t>Prácticas y pasantías universitarias</t>
  </si>
  <si>
    <t>Pasantías</t>
  </si>
  <si>
    <t>laboratorio de anatomia</t>
  </si>
  <si>
    <r>
      <t>Proyectos de Creación Artística</t>
    </r>
    <r>
      <rPr>
        <sz val="11"/>
        <color theme="1"/>
        <rFont val="Arial"/>
        <family val="2"/>
      </rPr>
      <t>.</t>
    </r>
  </si>
  <si>
    <t>Contratos de Aprendizaje</t>
  </si>
  <si>
    <t>otra</t>
  </si>
  <si>
    <t>laboratorio de computo</t>
  </si>
  <si>
    <t>Servicio Docente Asistencial</t>
  </si>
  <si>
    <t>Parques tecnológicos</t>
  </si>
  <si>
    <t>de 250 a 300 mts</t>
  </si>
  <si>
    <t>laboratorio de mecatronica</t>
  </si>
  <si>
    <t>Eventos temáticos</t>
  </si>
  <si>
    <t>Registro de patentes</t>
  </si>
  <si>
    <t>de 200 a 250 mts</t>
  </si>
  <si>
    <t>laboratorio de mecanica</t>
  </si>
  <si>
    <t>Ferias Especializadas</t>
  </si>
  <si>
    <t>Centros de Investigación</t>
  </si>
  <si>
    <t>de 150 a 200 mts</t>
  </si>
  <si>
    <t>laboratoriooratorio de usabilidad</t>
  </si>
  <si>
    <t>Áreas comunes peatonales y vehiculares</t>
  </si>
  <si>
    <t>Congresos-Seminarios-Talleres-Conferencias</t>
  </si>
  <si>
    <t>Transferencia Tecnológica (nacional o internacional)</t>
  </si>
  <si>
    <t>de 100 a 150 mts</t>
  </si>
  <si>
    <t>laboratoriooratorio de mecánica de suelos</t>
  </si>
  <si>
    <t>Parqueaderos</t>
  </si>
  <si>
    <t>Programas de Formación Docente</t>
  </si>
  <si>
    <t>Redes interinstitucionales o Alianzas</t>
  </si>
  <si>
    <t>mas de 50</t>
  </si>
  <si>
    <t>de 90 a 100 mts</t>
  </si>
  <si>
    <t>laboratoriooratorio de hidráulica</t>
  </si>
  <si>
    <t>Cafeterías</t>
  </si>
  <si>
    <t>Diplomados</t>
  </si>
  <si>
    <t>Innovación en: procesos académicos, administrativos  y productivos</t>
  </si>
  <si>
    <t>de 45 a 50</t>
  </si>
  <si>
    <t>de 80 a 90 mts</t>
  </si>
  <si>
    <t>laboratoriooratorios de biología</t>
  </si>
  <si>
    <t>Espacios recreativos y culturales</t>
  </si>
  <si>
    <t>Cursos de actualización o de profundización</t>
  </si>
  <si>
    <t>Creación de Ferias Empresariales</t>
  </si>
  <si>
    <t>de 40 a 45</t>
  </si>
  <si>
    <t>de 70 a 80 mts</t>
  </si>
  <si>
    <t>laboratorio de quimica clinica o bioquimica</t>
  </si>
  <si>
    <t>Espacios deportivos</t>
  </si>
  <si>
    <t>Cursos de Extensión</t>
  </si>
  <si>
    <t>Proyectos productivos</t>
  </si>
  <si>
    <t>de 35a 40</t>
  </si>
  <si>
    <t>de 60 a 70 mts</t>
  </si>
  <si>
    <t>laboratoriooratorio Hematologia</t>
  </si>
  <si>
    <t>Talleres</t>
  </si>
  <si>
    <t xml:space="preserve"> Elaboración de Conceptos</t>
  </si>
  <si>
    <t>Cadenas productivas</t>
  </si>
  <si>
    <t xml:space="preserve">Otros servicios                  </t>
  </si>
  <si>
    <t>de 30 a 35</t>
  </si>
  <si>
    <t>de 50 a 60 mts</t>
  </si>
  <si>
    <t>laboratorio Microbiologia</t>
  </si>
  <si>
    <t>Laboratorios</t>
  </si>
  <si>
    <t>Evaluación de Programas y Políticas</t>
  </si>
  <si>
    <t>Empresas creadas</t>
  </si>
  <si>
    <t xml:space="preserve">Áreas                                </t>
  </si>
  <si>
    <t>de 25 a 30</t>
  </si>
  <si>
    <t>de 40 a 50 mts</t>
  </si>
  <si>
    <t>laboratorio epidemiología</t>
  </si>
  <si>
    <t>Salas de estudio</t>
  </si>
  <si>
    <r>
      <t>Interventorías</t>
    </r>
    <r>
      <rPr>
        <sz val="11"/>
        <color theme="1"/>
        <rFont val="Arial"/>
        <family val="2"/>
      </rPr>
      <t>.</t>
    </r>
  </si>
  <si>
    <t>Incubadoras de empresas</t>
  </si>
  <si>
    <t xml:space="preserve">Culturales                         </t>
  </si>
  <si>
    <t>de 20 a 25</t>
  </si>
  <si>
    <t>de 30 a 40 mts</t>
  </si>
  <si>
    <t>laboratorio infectologia</t>
  </si>
  <si>
    <t>Bibliotecas</t>
  </si>
  <si>
    <t>Consultorías y Asesorías</t>
  </si>
  <si>
    <t>Emprendimiento</t>
  </si>
  <si>
    <t xml:space="preserve">Recreativos                      </t>
  </si>
  <si>
    <t>de 15 a 20</t>
  </si>
  <si>
    <t>de 20 a 30 mts</t>
  </si>
  <si>
    <t>laboratorio Inmunologia</t>
  </si>
  <si>
    <t>Auditorios</t>
  </si>
  <si>
    <t>Servicios Académicos</t>
  </si>
  <si>
    <t>Venta de servicios</t>
  </si>
  <si>
    <t>Bienestar</t>
  </si>
  <si>
    <t>de 10 a 15</t>
  </si>
  <si>
    <t>de 10 a 20 mts</t>
  </si>
  <si>
    <t>laboratorio Patologia</t>
  </si>
  <si>
    <t>Aulas de clase</t>
  </si>
  <si>
    <r>
      <t>Participación en Proyectos de Innovación y Gestión Tecnológica</t>
    </r>
    <r>
      <rPr>
        <sz val="11"/>
        <color theme="1"/>
        <rFont val="Arial"/>
        <family val="2"/>
      </rPr>
      <t>.</t>
    </r>
  </si>
  <si>
    <t>Biblioteca</t>
  </si>
  <si>
    <t>de 1 a 10</t>
  </si>
  <si>
    <t>de 1 a 10 mts</t>
  </si>
  <si>
    <t>laboratorio Clinico</t>
  </si>
  <si>
    <t>Actividades de Extensión</t>
  </si>
  <si>
    <t>Vinculación</t>
  </si>
  <si>
    <t>area</t>
  </si>
  <si>
    <t>Nit</t>
  </si>
  <si>
    <t>Otra</t>
  </si>
  <si>
    <t>Descripción de Actividad</t>
  </si>
  <si>
    <t>1.3.1 Laboratorios</t>
  </si>
  <si>
    <t>Áreas  promedio en Mts Cuadrados</t>
  </si>
  <si>
    <t>Capacidad de atención</t>
  </si>
  <si>
    <t>Número de espacios</t>
  </si>
  <si>
    <t>Número de estudiantes atendidos semestre</t>
  </si>
  <si>
    <t>FUENTE DE FINANCIACIÓN</t>
  </si>
  <si>
    <t>Producto</t>
  </si>
  <si>
    <t>ACTIVIDAD</t>
  </si>
  <si>
    <t>Tipo de Escenario</t>
  </si>
  <si>
    <t xml:space="preserve">Jornadas de atención </t>
  </si>
  <si>
    <t>1.3.2. Escenarios de Aprendizaje</t>
  </si>
  <si>
    <t>1.3 Infraestructura de la IES Proponente</t>
  </si>
  <si>
    <t xml:space="preserve">1.3.3. Proyectos con el sector productivo </t>
  </si>
  <si>
    <t>Aportes del Ministerio Educación Nacional -MEN-</t>
  </si>
  <si>
    <t>1.2  Información de la IES proponente</t>
  </si>
  <si>
    <t>Información general</t>
  </si>
  <si>
    <t>Número de  programas acreditados</t>
  </si>
  <si>
    <t>Número de programas en estado para iniciar acreditación</t>
  </si>
  <si>
    <t>Número total de programas con RC</t>
  </si>
  <si>
    <t>Línea de inversión</t>
  </si>
  <si>
    <t>Sublínea de inversión</t>
  </si>
  <si>
    <t>Recursos Bibliográficos</t>
  </si>
  <si>
    <t>Actualización y fortalecimiento del material bibliográfico de los programas en estado acreditable para apoyar el desarrollo de las distintas actividades académicas, de acuerdo con el tipo y modalidad de programa</t>
  </si>
  <si>
    <t>Plataformas Informáticas</t>
  </si>
  <si>
    <t>Fortalecimiento de la Plataforma tecnológica que garantice la conectividad, interactividad y acceso a sistemas de información, apoyos y recursos para el aprendizaje, de acuerdo con el tipo y modalidad del programa</t>
  </si>
  <si>
    <t>Actualización y calidad de los recursos informáticos y de comunicaciones para el desarrollo de los procesos académicos y de apoyo del programa, de acuerdo con su naturaleza</t>
  </si>
  <si>
    <t>Adquisición Equipos:  rendimiento,  capacidad de almacenamiento y la seguridad (confidencialidad, disponibilidad e integridad) para  el manejo de la información de la ITT</t>
  </si>
  <si>
    <t>Recursos de apoyo a la docencia y la investigación</t>
  </si>
  <si>
    <t>Dotación de equipos, materiales e insumos en los laboratorios y talleres, campos de práctica y plantas piloto, según la naturaleza, metodología y exigencias del programa</t>
  </si>
  <si>
    <t>Dotación de laboratorios, máquinas y talleres suficientemente dotados con equipos y materiales, según la naturaleza, metodología y exigencias del programa, y que cumplen las normas sanitarias y de bioseguridad, seguridad industrial y de salud ocupacional y manejo de seres vivos, de acuerdo con la normativa vigente</t>
  </si>
  <si>
    <t>Adecuación de la disponibilidad y mejoramiento de capacidad de talleres, laboratorios, equipos, medios audiovisuales, sitios de práctica, estaciones y granjas experimentales, escenarios de simulación virtual, entre otros, para el óptimo desarrollo de la actividad docente, investigativa y de extensión, según requerimientos de los programa en estado acreditable</t>
  </si>
  <si>
    <t>Línea de Financiación</t>
  </si>
  <si>
    <t>Programa</t>
  </si>
  <si>
    <t>Programas acreditados</t>
  </si>
  <si>
    <t>Base de cálculo presupuestal</t>
  </si>
  <si>
    <t>Información general del proyecto</t>
  </si>
  <si>
    <t>Descripción de la Propuesta</t>
  </si>
  <si>
    <t>Plan de adquisiciones</t>
  </si>
  <si>
    <t>Unidad</t>
  </si>
  <si>
    <t>Cantidad</t>
  </si>
  <si>
    <t>Valor unitario</t>
  </si>
  <si>
    <t>Contratación: De acuerdo con la cláusula 5.01 del contrato de Préstamo BID 2709, la adquisición de bienes obras, y servicios, relacionados se llevará a cabo de conformidad con las disposiciones establecidas en el documento de Políticas de Adquisiciones GN 2349-9 y Políticas de contratación de servicios de consultoría GN 2350-9 de fecha marzo de 2011</t>
  </si>
  <si>
    <t>SI</t>
  </si>
  <si>
    <t>NO</t>
  </si>
  <si>
    <t>Recursos propios del proponente (IES)</t>
  </si>
  <si>
    <r>
      <t xml:space="preserve">Objetivo General del Proyecto. </t>
    </r>
    <r>
      <rPr>
        <sz val="8"/>
        <rFont val="Calibri"/>
        <family val="2"/>
      </rPr>
      <t>El Objetivo del Proyecto describe QUÉ propone hacer el proyecto. Es la razón para ejecutar el proyecto a través de la producción de resultados tangibles y se refiere al efecto que se logrará al alcanzarlos. El Objetivo del Proyecto suele describir una intervención que busca generar un cambio para resolver un problema o aprovechar una oportunidad</t>
    </r>
  </si>
  <si>
    <r>
      <t xml:space="preserve">Descripción general del proyecto. </t>
    </r>
    <r>
      <rPr>
        <sz val="8"/>
        <rFont val="Calibri"/>
        <family val="2"/>
      </rPr>
      <t>Describir, en términos generales, lo que se plantea desarrollar, el efecto en la IES, en los estudiantes y en los diferentes procesos académicos. Describir brevemente, cómo y dónde pretende llevar a cabo el proyecto</t>
    </r>
  </si>
  <si>
    <r>
      <t xml:space="preserve">Actividad </t>
    </r>
    <r>
      <rPr>
        <b/>
        <sz val="11"/>
        <rFont val="Calibri"/>
        <family val="2"/>
      </rPr>
      <t xml:space="preserve"> </t>
    </r>
  </si>
  <si>
    <t>Describa las actividades Esenciales  (hitos) de cada uno de los productos e indique la línea y sublínea de financiación. Un producto debe tener como máximo dos actividades.</t>
  </si>
  <si>
    <t>Identifique los rubros que componen cada actividad, describa unidades, cantidades, valor unitario y valor total. Agregue todas las filas que considere necesarias.
Recuerde que podrá destinar los recursos de los convenios,  para inversiones orientadas a mejorar y/o fortalecer la pertinencia, actualización y suficiencia de los recursos bibliográficos, plataformas informáticas y recursos de apoyo a la docencia y la investigación en el marco de los siguientes ejes de financiamiento:
Recursos Bibliográficos:
- Actualización y fortalecimiento del material bibliográfico de los programas en estado acreditable para apoyar el desarrollo de las distintas actividades académicas, de acuerdo con el tipo y modalidad de programa, además de las adecuaciones necesarias para su implementación.
Plataformas Informáticas: 
- Fortalecimiento de la Plataforma tecnológica que garantice la conectividad, interactividad y acceso a sistemas de información, apoyos y recursos para el aprendizaje, de acuerdo con el tipo y modalidad del programa
- Actualización y calidad de los recursos informáticos y de comunicaciones para el desarrollo de los procesos académicos y de apoyo del programa, de acuerdo con su naturaleza y las adecuaciones necesarias para su preparación, implementación o puesta en marcha. 
- Adquisición Equipos: rendimiento, capacidad de almacenamiento y la seguridad (confidencialidad, disponibilidad e integridad) para  el manejo de la información de la ITT.
Recursos de apoyo a la docencia y la investigación:
- Dotación de equipos, materiales e insumos en los laboratorios y talleres, campos de práctica y plantas piloto, según la naturaleza, metodología y exigencias del programa.
- Dotación de laboratorios, máquinas y talleres suficientemente dotados con equipos y materiales, según la naturaleza, metodología y exigencias del programa, y que cumplen las normas sanitarias y de bioseguridad, seguridad industrial y de salud ocupacional y manejo de seres vivos, de acuerdo con la normativa vigente.
- Adecuación de la disponibilidad y mejoramiento de capacidad de talleres, laboratorios, equipos, medios audiovisuales, sitios de práctica, estaciones y granjas experimentales, escenarios de simulación virtual, entre otros, para el óptimo desarrollo de la actividad docente, investigativa y de extensión, según requerimientos de los programa en estado acreditable. 
- Consultorías para el diseño o instalación de equipos especializados para la línea de recursos de apoyo a la docencia y la investigación.</t>
  </si>
  <si>
    <t>Cronograma de Actividades</t>
  </si>
  <si>
    <t>Gastos No Elegibles: 
Según lo establecido en numeral 1.6 del documento Políticas de Adquisiciones GN 2349-9 de fecha marzo de 2011, los fondos de financiamiento del Banco pueden ser usados sólo para el pago de obras, bienes y servicios contratados con firmas o individuos de países miembros del Banco. Además, en el caso de los bienes, éstos deben ser originarios de países miembros del Banco. 
Los individuos o firmas de países no miembros del Banco (Vease http://www.agencia.mincyt.gob.ar/frontend/agencia/post/713) o sancionados por el Banco (http://www.iadb.org/es/temas/transparencia/integridad-en-el-grupo-bid/empresas-y-personas-sancionadas,1293.html) no serán elegibles para participar en contratos financiados en todo o en parte con fondos del Banco. 
Las condiciones para participar deben ser únicamente aquellas que sean esenciales para asegurar que la firma tenga capacidad para llevar a cabo los servicios del contrato de que se trate. 
En este sentido, los recursos para el financiamiento destinados a los convenios suscritos con las IES, NO podrán utilizarse en:
- Consultorías para fines distintos a los previstos en el Proyecto presentado con los ajustes efectuados por el MEN y/o cuya adquisición o contratación no se haya hecho de conformidad con los procedimientos establecidos en Políticas de contratación de servicios de consultoría GN 2350-9 de fecha marzo de 2011.
- Sueldos o pagos de docentes, directivos y demás personal de planta de la institución.
- Todas las demás inversiones o construcciones que no estén contempladas en el Proyecto.
- Gastos de administración.
- Adquisición de bienes para otra institución o entidad.
- Obras de construcción que no estén dirigidas a adecuar instalaciones para actualizar material bibliográfico o informático y/o impliquen cambio estructural importante.
- Gastos por concepto de bienes y obras cuya adquisición o contratación no se haya hecho de conformidad con los procedimientos establecidos en las Políticas de Adquisiciones GN2349-9 del BID.</t>
  </si>
  <si>
    <r>
      <t xml:space="preserve">Descripción del Problema u Oportunidad. </t>
    </r>
    <r>
      <rPr>
        <sz val="8"/>
        <rFont val="Calibri"/>
        <family val="2"/>
      </rPr>
      <t>Describir la oportunidad o problema que enfrenta la IES en acreditación de programas o nueva oferta académica</t>
    </r>
  </si>
  <si>
    <t>Producto No. A</t>
  </si>
  <si>
    <t>Resultados No. 1</t>
  </si>
  <si>
    <t>Resultado No. 2</t>
  </si>
  <si>
    <t xml:space="preserve">Producto y Resultados Esperados
</t>
  </si>
  <si>
    <t xml:space="preserve">El producto esperado para este proyecto es uno de los siguientes:
a) Plan de acción para la acreditación de programas
b) Documento maestro de programa académico radicado en SACES
Un buen diseño de proyecto genera máximo dos resultados. Los productos se describen utilizando los verbos en participio pasado (por ejemplo: Ejecutado). Describir los resultados que se pretende alcanzar. Los resultados deben estar orientados al fortalecimiento de las condiciones de calidad para la acreditación de programas o creación de nueva oferta en materia de Recursos Bibliográficos, Plataformas Informáticas y/o Recursos de apoyo a la docencia y la investigación.
</t>
  </si>
  <si>
    <t>Plan de acción para la acreditación de programas</t>
  </si>
  <si>
    <t>Documento maestro de programa académico radicado en SACES</t>
  </si>
  <si>
    <t>Resultado</t>
  </si>
  <si>
    <t>Resultados</t>
  </si>
  <si>
    <t>Nuevos programas</t>
  </si>
  <si>
    <t>Indicador</t>
  </si>
  <si>
    <t xml:space="preserve">Utilice un máximo de dos indicadores por actividad. Utilice solo los indicadores: Nuevos programas y Programas acreditados. </t>
  </si>
  <si>
    <r>
      <t xml:space="preserve">Valor Indicador </t>
    </r>
    <r>
      <rPr>
        <sz val="10"/>
        <rFont val="Calibri"/>
        <family val="2"/>
      </rPr>
      <t>(Número de programas a acreditar o número de programas a crear)</t>
    </r>
  </si>
  <si>
    <t>Indicadores de producto asociados al proyecto</t>
  </si>
  <si>
    <t>Valor total rubro</t>
  </si>
  <si>
    <r>
      <t xml:space="preserve">Actividades a desarrollar
</t>
    </r>
    <r>
      <rPr>
        <sz val="16"/>
        <rFont val="Calibri"/>
        <family val="2"/>
      </rPr>
      <t>Las Actividades definen CÓMO se van a lograr los Resultados. Son las Actividades principales que deben ser ejecutadas para lograr cada Resultado que se haya definido en el proyecto.</t>
    </r>
  </si>
  <si>
    <t>Und</t>
  </si>
  <si>
    <r>
      <t xml:space="preserve">Valor total actividad </t>
    </r>
    <r>
      <rPr>
        <sz val="8"/>
        <rFont val="Arial"/>
        <family val="2"/>
      </rPr>
      <t>(combine y sume las celdas que representan toda la Actividad)</t>
    </r>
  </si>
  <si>
    <r>
      <t>Nombre del rubro</t>
    </r>
    <r>
      <rPr>
        <sz val="8"/>
        <rFont val="Arial"/>
        <family val="2"/>
      </rPr>
      <t xml:space="preserve">              (Agregue todos los rubros que considere necesarios, según la actividad)</t>
    </r>
  </si>
  <si>
    <r>
      <t xml:space="preserve">Descripción            </t>
    </r>
    <r>
      <rPr>
        <sz val="8"/>
        <rFont val="Arial"/>
        <family val="2"/>
      </rPr>
      <t>(Realice una descripción técnica  de cada rubro)</t>
    </r>
  </si>
  <si>
    <r>
      <t xml:space="preserve">Resultado                       </t>
    </r>
    <r>
      <rPr>
        <sz val="8"/>
        <rFont val="Calibri"/>
        <family val="2"/>
      </rPr>
      <t>(No combine la celda de los resultados)</t>
    </r>
  </si>
  <si>
    <r>
      <t xml:space="preserve">Actividad                     </t>
    </r>
    <r>
      <rPr>
        <sz val="8"/>
        <rFont val="Calibri"/>
        <family val="2"/>
      </rPr>
      <t>(No combine las celdas de las actividades)</t>
    </r>
  </si>
  <si>
    <t>Valor total de la actividad</t>
  </si>
  <si>
    <t>Valor total del resultado</t>
  </si>
  <si>
    <t>MEN</t>
  </si>
  <si>
    <t>CONTRAPARTIDA</t>
  </si>
  <si>
    <t>Sede del Proyecto (Departamento y municipio)</t>
  </si>
  <si>
    <t>Nombre IES</t>
  </si>
  <si>
    <t>Información de la IES</t>
  </si>
  <si>
    <r>
      <t xml:space="preserve">Fuente de Financiación                                                                                                                </t>
    </r>
    <r>
      <rPr>
        <sz val="8"/>
        <rFont val="Arial"/>
        <family val="2"/>
      </rPr>
      <t>Establezca las entidades que aportarán recursos para la financiación del proyecto. Tenga en cuenta que cada entidad deberá aportar una certificación de aportes al proyecto y deberá hacer sus aportes antes de la financiación del convenio (31/12/2017)</t>
    </r>
  </si>
  <si>
    <t>Meses</t>
  </si>
  <si>
    <t>INSTITUTO TECNICO NACIONAL DE COMERCIO SIMON RODRIGUEZ</t>
  </si>
  <si>
    <t>INSTITUCION TECNICA PROFESIONAL</t>
  </si>
  <si>
    <t>CALLE 5A N° 22 - 13</t>
  </si>
  <si>
    <t>www.intenalco.edu.co</t>
  </si>
  <si>
    <t>intenalco@intenalco.edu.co</t>
  </si>
  <si>
    <t>Valle del Cauca - Cali</t>
  </si>
  <si>
    <t>No</t>
  </si>
  <si>
    <t>Si</t>
  </si>
  <si>
    <t>Mañana</t>
  </si>
  <si>
    <t>Tarde</t>
  </si>
  <si>
    <t>Noche</t>
  </si>
  <si>
    <t>Equipos de computo</t>
  </si>
  <si>
    <t>Aulas de clase, laboratorios y salas de sistemas dotadas de los elementos necesarios para el proceso de aprendizaje</t>
  </si>
  <si>
    <t>Adquisición e instalación de sistema de aires acondicionados para el optimo de salas de sistemas</t>
  </si>
  <si>
    <t xml:space="preserve">Aires acondicionados tipo CASETTE en cada una de las 7 salas de sistemas </t>
  </si>
  <si>
    <t xml:space="preserve">Video Beam </t>
  </si>
  <si>
    <t>Video beam de 3200 lumen, HD con conexión HDMI y/o Bluetooth</t>
  </si>
  <si>
    <t xml:space="preserve">Libros </t>
  </si>
  <si>
    <t>Software y bases de datos</t>
  </si>
  <si>
    <t>UTP, swichwes, racks, canaletas y acces point, para realizar las conexiones de red de voz y datos</t>
  </si>
  <si>
    <t>und</t>
  </si>
  <si>
    <t>Tecnico profesional en procesos ambientales</t>
  </si>
  <si>
    <t>Institucion publica del orden Nacional Adscrita al Ministerio de Educacion Nacional</t>
  </si>
  <si>
    <t>37 Años</t>
  </si>
  <si>
    <t>Realizará todos los procesos de adquisiciones de bienes, obras y servicios del proyecto, mediante la normatividad BID?</t>
  </si>
  <si>
    <r>
      <t xml:space="preserve"> Título del proyecto:
</t>
    </r>
    <r>
      <rPr>
        <sz val="9"/>
        <rFont val="Arial"/>
        <family val="2"/>
      </rPr>
      <t xml:space="preserve">
Ampliación de oferta académica Técnica profesional en jornadas diurna y nocturna en Cali Valle del Cauca</t>
    </r>
  </si>
  <si>
    <t xml:space="preserve">Intenalco Educación Superior actualmente se encuentra en proceso de construcción de una nueva infraestructura educativa de 5 pisos mas sótano en el norte de Cali con capacidad instalada de 1300 estudiantes por jornada académica, pero se hace indispensable dotarla de los elementos necesarios para una optima prestación del servicio educativo que pretendemos satisfacer en un porcentaje con la oportunidad de este proyecto  a través de la dotación de recursos tecnológicos, recursos bibliográficos, bases de datos, software de biblioteca, estructuras de conectividad y voz y datos, que nos permite cumplir satisfactoriamente la condición 9 de calidad del decreto 1295 del 2010 para ofertar nuevos programas de Educación Superior. Con esta ampliación de cobertura objeto de este proyecto, aportaremos a los indicadores del Plan Nacional de Desarrollo 2014 - 2018 en ampliación de cobertura  académica Técnica profesional, con  la  creación de un nuevo programa Técnico profesional en Procesos Ambientales en jornadas diurna y nocturna.
La dotación de Tics en aulas de clase y recursos bibliográficos , facilita el ambiente de aprendizaje y promueve la interacción al interior de las clases, lo cual conlleva a que los estudiantes estén satisfechos al contar los recursos necesarios para su aprendizaje. </t>
  </si>
  <si>
    <t>Aumentar la cobertura académica a través de la oferta de un programa académico nuevo y de la dotación de recursos tecnológicos,  bibliográficos para el óptimo desarrollo de la actividad docente, investigativa y de extensión.</t>
  </si>
  <si>
    <t xml:space="preserve">A través de la dotación de recursos recursos tecnológicos, recursos bibliográficos, bases de datos, software de biblioteca, estructuras de conectividad y voz y datos del Instituto Técnico de Comercio Simón Rodriguez-Intenalco desea ampliar su cobertura académica y promover la investigación en la biblioteca institucional como un factor clave para la formación de los estudiantes.
La implementación de los recursos mencionados anteriormente permite que las clases sean mas prácticas y facilitan el aprendizaje de los estudiantes y la enseñanza de los docentes, lo que permite cumplir con la actividad del plan de acción 2017, donde se establece la necesidad de articular la parte tecnológica en la mallas curriculares.
Todos estos elementos de dotación producto de este proyecto, se realizaran para acondicionar la nueva infraestructura educativa de INTENALCO EDUCACION SUPERIOR que esta en proceso de construcción hasta Junio 30 de 2017. </t>
  </si>
  <si>
    <t xml:space="preserve">Biblioteca institucional dotada de recursos bibliográficos y plataformas informáticas de acuerdo a la naturaleza de sus programas académicos </t>
  </si>
  <si>
    <t xml:space="preserve">Adquisición de equipos de computo y video beam para aulas de clase  para promover el uso de TICS en lo procesos formativos y a su vez dotar de cableado UTP, swichwes, racks, canaletas y acces point, para realizar las conexiones de red de voz y datos  para espacios misionales. </t>
  </si>
  <si>
    <t>Adquisición de recursos bibliográficos para el apoyo a la formación e investigación de los estudiantes y docentes</t>
  </si>
  <si>
    <t>Adquisición de software y bases de datos para modernizar y agilizar la prestación del servicio en la biblioteca institucional</t>
  </si>
  <si>
    <t>Materiales y mano de obra para instalación</t>
  </si>
  <si>
    <t>Mano de obra, rejillas de seguridad para portátiles y video beam, cableado y canaletas</t>
  </si>
  <si>
    <t>Recursos Bibliográficos de acuerdo a la naturaleza del programa</t>
  </si>
  <si>
    <t>Base de datos para consultas internacionales técnicas y científicas</t>
  </si>
  <si>
    <t>Aires acondicionados e instalación</t>
  </si>
  <si>
    <t>Computador portátil I7, RAM de 4Gb y disco dura de 1 Tera</t>
  </si>
  <si>
    <t>Elementos necesarios para instalación de equipos redes de voz y datos</t>
  </si>
  <si>
    <t>Seleccione las actividades Esenciales  (hitos) de cada uno de los productos e indique su fecha de realización.</t>
  </si>
  <si>
    <t>Computador de escitorio INTEL CORE 7</t>
  </si>
  <si>
    <t>OCT</t>
  </si>
  <si>
    <t>NOV</t>
  </si>
  <si>
    <t>DIC</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</si>
</sst>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_-;\-&quot;$&quot;* #,##0_-;_-&quot;$&quot;* &quot;-&quot;_-;_-@_-"/>
    <numFmt numFmtId="165" formatCode="_-* #,##0.00\ &quot;pta&quot;_-;\-* #,##0.00\ &quot;pta&quot;_-;_-* &quot;-&quot;??\ &quot;pta&quot;_-;_-@_-"/>
    <numFmt numFmtId="166" formatCode="_-* #,##0.00\ _p_t_a_-;\-* #,##0.00\ _p_t_a_-;_-* &quot;-&quot;??\ _p_t_a_-;_-@_-"/>
    <numFmt numFmtId="167" formatCode="_(&quot;$&quot;\ * #,##0_);_(&quot;$&quot;\ * \(#,##0\);_(&quot;$&quot;\ * &quot;-&quot;??_);_(@_)"/>
    <numFmt numFmtId="168" formatCode="&quot;$&quot;\ #,##0"/>
    <numFmt numFmtId="169" formatCode="dd/mm/aaaa"/>
    <numFmt numFmtId="170" formatCode="[$$-240A]\ #,##0.0"/>
    <numFmt numFmtId="171" formatCode="[$$-240A]\ #,##0"/>
  </numFmts>
  <fonts count="54" x14ac:knownFonts="1">
    <font>
      <sz val="10"/>
      <name val="Arial"/>
    </font>
    <font>
      <sz val="11"/>
      <color theme="1"/>
      <name val="Calibri"/>
      <family val="2"/>
      <scheme val="minor"/>
    </font>
    <font>
      <sz val="10"/>
      <name val="Arial"/>
      <family val="2"/>
    </font>
    <font>
      <u/>
      <sz val="10"/>
      <color indexed="12"/>
      <name val="Arial"/>
      <family val="2"/>
    </font>
    <font>
      <b/>
      <sz val="11"/>
      <name val="Calibri"/>
      <family val="2"/>
    </font>
    <font>
      <sz val="11"/>
      <name val="Calibri"/>
      <family val="2"/>
    </font>
    <font>
      <b/>
      <sz val="12"/>
      <name val="Calibri"/>
      <family val="2"/>
    </font>
    <font>
      <sz val="10"/>
      <name val="Calibri"/>
      <family val="2"/>
    </font>
    <font>
      <sz val="11"/>
      <color indexed="8"/>
      <name val="Calibri"/>
      <family val="2"/>
    </font>
    <font>
      <sz val="8"/>
      <name val="Arial"/>
      <family val="2"/>
    </font>
    <font>
      <b/>
      <sz val="9"/>
      <name val="Calibri"/>
      <family val="2"/>
    </font>
    <font>
      <sz val="10"/>
      <name val="Arial"/>
      <family val="2"/>
    </font>
    <font>
      <b/>
      <sz val="10"/>
      <color indexed="9"/>
      <name val="Calibri"/>
      <family val="2"/>
    </font>
    <font>
      <b/>
      <sz val="10"/>
      <color indexed="18"/>
      <name val="Calibri"/>
      <family val="2"/>
    </font>
    <font>
      <b/>
      <i/>
      <sz val="10"/>
      <color indexed="9"/>
      <name val="Arial"/>
      <family val="2"/>
    </font>
    <font>
      <b/>
      <sz val="10"/>
      <color indexed="22"/>
      <name val="Arial"/>
      <family val="2"/>
    </font>
    <font>
      <b/>
      <sz val="10"/>
      <name val="Arial"/>
      <family val="2"/>
    </font>
    <font>
      <sz val="12"/>
      <name val="Calibri"/>
      <family val="2"/>
    </font>
    <font>
      <b/>
      <sz val="20"/>
      <name val="Calibri"/>
      <family val="2"/>
    </font>
    <font>
      <b/>
      <sz val="11"/>
      <name val="Arial"/>
      <family val="2"/>
    </font>
    <font>
      <sz val="11"/>
      <name val="Calibri"/>
      <family val="2"/>
      <scheme val="minor"/>
    </font>
    <font>
      <sz val="10.5"/>
      <name val="Calibri"/>
      <family val="2"/>
      <scheme val="minor"/>
    </font>
    <font>
      <sz val="10"/>
      <name val="Calibri"/>
      <family val="2"/>
      <scheme val="minor"/>
    </font>
    <font>
      <b/>
      <sz val="10.5"/>
      <name val="Calibri"/>
      <family val="2"/>
      <scheme val="minor"/>
    </font>
    <font>
      <b/>
      <sz val="9"/>
      <name val="Arial"/>
      <family val="2"/>
    </font>
    <font>
      <sz val="9"/>
      <name val="Arial"/>
      <family val="2"/>
    </font>
    <font>
      <u/>
      <sz val="12"/>
      <name val="Arial"/>
      <family val="2"/>
    </font>
    <font>
      <b/>
      <sz val="16"/>
      <name val="Arial"/>
      <family val="2"/>
    </font>
    <font>
      <b/>
      <sz val="22"/>
      <name val="Calibri"/>
      <family val="2"/>
      <scheme val="minor"/>
    </font>
    <font>
      <b/>
      <sz val="10"/>
      <color theme="0"/>
      <name val="Calibri"/>
      <family val="2"/>
      <scheme val="minor"/>
    </font>
    <font>
      <i/>
      <sz val="11"/>
      <color theme="1"/>
      <name val="Arial"/>
      <family val="2"/>
    </font>
    <font>
      <sz val="11"/>
      <color theme="1"/>
      <name val="Arial"/>
      <family val="2"/>
    </font>
    <font>
      <u/>
      <sz val="11"/>
      <color theme="1"/>
      <name val="Arial"/>
      <family val="2"/>
    </font>
    <font>
      <sz val="10"/>
      <color theme="1"/>
      <name val="Arial"/>
      <family val="2"/>
    </font>
    <font>
      <sz val="8"/>
      <color theme="1"/>
      <name val="Arial Narrow"/>
      <family val="2"/>
    </font>
    <font>
      <b/>
      <sz val="14"/>
      <name val="Calibri"/>
      <family val="2"/>
    </font>
    <font>
      <sz val="16"/>
      <name val="Arial"/>
      <family val="2"/>
    </font>
    <font>
      <sz val="9"/>
      <name val="Calibri"/>
      <family val="2"/>
    </font>
    <font>
      <sz val="8"/>
      <name val="Calibri"/>
      <family val="2"/>
    </font>
    <font>
      <sz val="8"/>
      <name val="Calibri"/>
      <family val="2"/>
      <scheme val="minor"/>
    </font>
    <font>
      <b/>
      <sz val="16"/>
      <name val="Calibri"/>
      <family val="2"/>
    </font>
    <font>
      <sz val="16"/>
      <name val="Calibri"/>
      <family val="2"/>
    </font>
    <font>
      <b/>
      <sz val="8"/>
      <name val="Arial"/>
      <family val="2"/>
    </font>
    <font>
      <sz val="11"/>
      <name val="Arial"/>
      <family val="2"/>
    </font>
    <font>
      <b/>
      <sz val="20"/>
      <name val="Arial"/>
      <family val="2"/>
    </font>
    <font>
      <b/>
      <sz val="12"/>
      <name val="Arial"/>
      <family val="2"/>
    </font>
    <font>
      <b/>
      <sz val="9"/>
      <color theme="1"/>
      <name val="Arial"/>
      <family val="2"/>
    </font>
    <font>
      <sz val="9"/>
      <color theme="0"/>
      <name val="Arial"/>
      <family val="2"/>
    </font>
    <font>
      <b/>
      <sz val="18"/>
      <name val="Arial"/>
      <family val="2"/>
    </font>
    <font>
      <sz val="22"/>
      <name val="Arial"/>
      <family val="2"/>
    </font>
    <font>
      <sz val="10"/>
      <name val="Arial"/>
      <family val="2"/>
    </font>
    <font>
      <sz val="10"/>
      <color rgb="FFFF0000"/>
      <name val="Arial"/>
      <family val="2"/>
    </font>
    <font>
      <sz val="12"/>
      <name val="Arial"/>
      <family val="2"/>
    </font>
    <font>
      <sz val="10.5"/>
      <color rgb="FFFF0000"/>
      <name val="Calibri"/>
      <family val="2"/>
      <scheme val="minor"/>
    </font>
  </fonts>
  <fills count="11">
    <fill>
      <patternFill patternType="none"/>
    </fill>
    <fill>
      <patternFill patternType="gray125"/>
    </fill>
    <fill>
      <patternFill patternType="solid">
        <fgColor indexed="48"/>
        <bgColor indexed="64"/>
      </patternFill>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12"/>
        <bgColor indexed="64"/>
      </patternFill>
    </fill>
    <fill>
      <patternFill patternType="solid">
        <fgColor theme="1"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double">
        <color indexed="12"/>
      </right>
      <top/>
      <bottom style="thin">
        <color indexed="64"/>
      </bottom>
      <diagonal/>
    </border>
    <border>
      <left/>
      <right style="double">
        <color indexed="12"/>
      </right>
      <top style="thin">
        <color indexed="64"/>
      </top>
      <bottom style="thin">
        <color indexed="64"/>
      </bottom>
      <diagonal/>
    </border>
    <border>
      <left style="thin">
        <color indexed="64"/>
      </left>
      <right style="double">
        <color indexed="12"/>
      </right>
      <top style="thin">
        <color indexed="64"/>
      </top>
      <bottom style="thin">
        <color indexed="64"/>
      </bottom>
      <diagonal/>
    </border>
    <border>
      <left style="double">
        <color indexed="12"/>
      </left>
      <right style="double">
        <color indexed="12"/>
      </right>
      <top style="thin">
        <color indexed="64"/>
      </top>
      <bottom style="double">
        <color indexed="12"/>
      </bottom>
      <diagonal/>
    </border>
    <border>
      <left/>
      <right/>
      <top/>
      <bottom style="double">
        <color indexed="10"/>
      </bottom>
      <diagonal/>
    </border>
    <border>
      <left/>
      <right style="double">
        <color indexed="10"/>
      </right>
      <top/>
      <bottom style="thin">
        <color indexed="64"/>
      </bottom>
      <diagonal/>
    </border>
    <border>
      <left/>
      <right style="double">
        <color indexed="10"/>
      </right>
      <top style="double">
        <color indexed="10"/>
      </top>
      <bottom style="double">
        <color indexed="10"/>
      </bottom>
      <diagonal/>
    </border>
    <border>
      <left style="thin">
        <color indexed="64"/>
      </left>
      <right/>
      <top style="thin">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auto="1"/>
      </left>
      <right style="hair">
        <color auto="1"/>
      </right>
      <top style="hair">
        <color auto="1"/>
      </top>
      <bottom style="hair">
        <color auto="1"/>
      </bottom>
      <diagonal/>
    </border>
    <border>
      <left style="thick">
        <color indexed="64"/>
      </left>
      <right style="thick">
        <color indexed="64"/>
      </right>
      <top/>
      <bottom style="thick">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499984740745262"/>
      </left>
      <right/>
      <top style="thin">
        <color theme="1" tint="0.499984740745262"/>
      </top>
      <bottom style="thin">
        <color theme="1" tint="0.499984740745262"/>
      </bottom>
      <diagonal/>
    </border>
    <border>
      <left style="thin">
        <color indexed="64"/>
      </left>
      <right/>
      <top/>
      <bottom/>
      <diagonal/>
    </border>
  </borders>
  <cellStyleXfs count="18">
    <xf numFmtId="0" fontId="0" fillId="0" borderId="0"/>
    <xf numFmtId="0" fontId="3" fillId="0" borderId="0" applyNumberFormat="0" applyFill="0" applyBorder="0" applyAlignment="0" applyProtection="0">
      <alignment vertical="top"/>
      <protection locked="0"/>
    </xf>
    <xf numFmtId="166" fontId="11" fillId="0" borderId="0" applyFont="0" applyFill="0" applyBorder="0" applyAlignment="0" applyProtection="0"/>
    <xf numFmtId="165" fontId="2" fillId="0" borderId="0" applyFont="0" applyFill="0" applyBorder="0" applyAlignment="0" applyProtection="0"/>
    <xf numFmtId="0" fontId="11" fillId="0" borderId="0"/>
    <xf numFmtId="9" fontId="2" fillId="0" borderId="0" applyFont="0" applyFill="0" applyBorder="0" applyAlignment="0" applyProtection="0"/>
    <xf numFmtId="9" fontId="11" fillId="0" borderId="0" applyFont="0" applyFill="0" applyBorder="0" applyAlignment="0" applyProtection="0"/>
    <xf numFmtId="170" fontId="11" fillId="0" borderId="0"/>
    <xf numFmtId="170" fontId="11" fillId="0" borderId="0" applyFont="0" applyFill="0" applyBorder="0" applyAlignment="0" applyProtection="0"/>
    <xf numFmtId="170" fontId="3" fillId="0" borderId="0" applyNumberFormat="0" applyFill="0" applyBorder="0" applyAlignment="0" applyProtection="0">
      <alignment vertical="top"/>
      <protection locked="0"/>
    </xf>
    <xf numFmtId="0" fontId="2" fillId="0" borderId="0"/>
    <xf numFmtId="166" fontId="2" fillId="0" borderId="0" applyFont="0" applyFill="0" applyBorder="0" applyAlignment="0" applyProtection="0"/>
    <xf numFmtId="0" fontId="2" fillId="0" borderId="0"/>
    <xf numFmtId="9" fontId="2" fillId="0" borderId="0" applyFont="0" applyFill="0" applyBorder="0" applyAlignment="0" applyProtection="0"/>
    <xf numFmtId="170" fontId="2" fillId="0" borderId="0"/>
    <xf numFmtId="170" fontId="2" fillId="0" borderId="0" applyFont="0" applyFill="0" applyBorder="0" applyAlignment="0" applyProtection="0"/>
    <xf numFmtId="0" fontId="1" fillId="0" borderId="0"/>
    <xf numFmtId="164" fontId="50" fillId="0" borderId="0" applyFont="0" applyFill="0" applyBorder="0" applyAlignment="0" applyProtection="0"/>
  </cellStyleXfs>
  <cellXfs count="257">
    <xf numFmtId="0" fontId="0" fillId="0" borderId="0" xfId="0"/>
    <xf numFmtId="0" fontId="12" fillId="2" borderId="1" xfId="0" applyFont="1" applyFill="1" applyBorder="1" applyAlignment="1" applyProtection="1">
      <alignment horizontal="center" vertical="center" wrapText="1"/>
      <protection hidden="1"/>
    </xf>
    <xf numFmtId="0" fontId="13" fillId="4" borderId="4" xfId="0" applyNumberFormat="1" applyFont="1" applyFill="1" applyBorder="1" applyAlignment="1" applyProtection="1">
      <alignment horizontal="center"/>
      <protection hidden="1"/>
    </xf>
    <xf numFmtId="9" fontId="13" fillId="4" borderId="5" xfId="0" applyNumberFormat="1" applyFont="1" applyFill="1" applyBorder="1" applyAlignment="1" applyProtection="1">
      <alignment horizontal="center"/>
      <protection hidden="1"/>
    </xf>
    <xf numFmtId="1" fontId="13" fillId="4" borderId="5" xfId="5" applyNumberFormat="1" applyFont="1" applyFill="1" applyBorder="1" applyAlignment="1" applyProtection="1">
      <alignment horizontal="center"/>
      <protection hidden="1"/>
    </xf>
    <xf numFmtId="0" fontId="13" fillId="4" borderId="5" xfId="0" applyFont="1" applyFill="1" applyBorder="1" applyAlignment="1" applyProtection="1">
      <alignment horizontal="center"/>
      <protection hidden="1"/>
    </xf>
    <xf numFmtId="9" fontId="13" fillId="4" borderId="5" xfId="5" applyFont="1" applyFill="1" applyBorder="1" applyAlignment="1" applyProtection="1">
      <alignment horizontal="center"/>
      <protection hidden="1"/>
    </xf>
    <xf numFmtId="2" fontId="13" fillId="4" borderId="5" xfId="0" applyNumberFormat="1" applyFont="1" applyFill="1" applyBorder="1" applyAlignment="1" applyProtection="1">
      <alignment horizontal="center"/>
      <protection hidden="1"/>
    </xf>
    <xf numFmtId="0" fontId="13" fillId="4" borderId="5" xfId="5" applyNumberFormat="1" applyFont="1" applyFill="1" applyBorder="1" applyAlignment="1" applyProtection="1">
      <alignment horizontal="center"/>
      <protection hidden="1"/>
    </xf>
    <xf numFmtId="0" fontId="13" fillId="4" borderId="5" xfId="0" applyFont="1" applyFill="1" applyBorder="1" applyAlignment="1" applyProtection="1">
      <alignment horizontal="center" wrapText="1"/>
      <protection hidden="1"/>
    </xf>
    <xf numFmtId="0" fontId="13" fillId="5" borderId="6" xfId="0" applyFont="1" applyFill="1" applyBorder="1" applyAlignment="1" applyProtection="1">
      <alignment horizontal="left" vertical="center" wrapText="1"/>
      <protection hidden="1"/>
    </xf>
    <xf numFmtId="0" fontId="13" fillId="5" borderId="5" xfId="0" applyFont="1" applyFill="1" applyBorder="1" applyAlignment="1" applyProtection="1">
      <alignment horizontal="left" vertical="center" wrapText="1"/>
      <protection hidden="1"/>
    </xf>
    <xf numFmtId="0" fontId="13" fillId="4" borderId="7" xfId="0" applyFont="1" applyFill="1" applyBorder="1" applyAlignment="1" applyProtection="1">
      <alignment horizontal="center" vertical="distributed"/>
      <protection hidden="1"/>
    </xf>
    <xf numFmtId="0" fontId="0" fillId="3" borderId="0" xfId="0" applyFill="1" applyProtection="1">
      <protection hidden="1"/>
    </xf>
    <xf numFmtId="0" fontId="0" fillId="3" borderId="8" xfId="0" applyFill="1" applyBorder="1" applyProtection="1">
      <protection hidden="1"/>
    </xf>
    <xf numFmtId="0" fontId="0" fillId="0" borderId="0" xfId="0" applyProtection="1">
      <protection hidden="1"/>
    </xf>
    <xf numFmtId="0" fontId="0" fillId="3" borderId="9" xfId="0" applyFill="1" applyBorder="1" applyProtection="1">
      <protection hidden="1"/>
    </xf>
    <xf numFmtId="0" fontId="15" fillId="6" borderId="10" xfId="0" applyFont="1" applyFill="1" applyBorder="1" applyAlignment="1" applyProtection="1">
      <alignment horizontal="center"/>
      <protection hidden="1"/>
    </xf>
    <xf numFmtId="0" fontId="13" fillId="4" borderId="5" xfId="0" applyNumberFormat="1" applyFont="1" applyFill="1" applyBorder="1" applyAlignment="1" applyProtection="1">
      <alignment horizontal="center"/>
      <protection hidden="1"/>
    </xf>
    <xf numFmtId="0" fontId="14" fillId="2" borderId="1" xfId="0" applyFont="1" applyFill="1" applyBorder="1" applyAlignment="1" applyProtection="1">
      <alignment horizontal="center" vertical="center" wrapText="1"/>
      <protection hidden="1"/>
    </xf>
    <xf numFmtId="0" fontId="12" fillId="2" borderId="11" xfId="0" applyFont="1" applyFill="1" applyBorder="1" applyAlignment="1" applyProtection="1">
      <alignment horizontal="center" vertical="center" wrapText="1"/>
      <protection hidden="1"/>
    </xf>
    <xf numFmtId="167" fontId="8" fillId="3" borderId="0" xfId="3" applyNumberFormat="1" applyFont="1" applyFill="1" applyProtection="1">
      <protection hidden="1"/>
    </xf>
    <xf numFmtId="9" fontId="8" fillId="3" borderId="0" xfId="5" applyFont="1" applyFill="1" applyProtection="1">
      <protection hidden="1"/>
    </xf>
    <xf numFmtId="9" fontId="0" fillId="3" borderId="0" xfId="0" applyNumberFormat="1" applyFill="1" applyProtection="1">
      <protection hidden="1"/>
    </xf>
    <xf numFmtId="167" fontId="0" fillId="3" borderId="0" xfId="0" applyNumberFormat="1" applyFill="1" applyProtection="1">
      <protection hidden="1"/>
    </xf>
    <xf numFmtId="0" fontId="21" fillId="0" borderId="1" xfId="4" applyNumberFormat="1" applyFont="1" applyFill="1" applyBorder="1" applyAlignment="1" applyProtection="1">
      <alignment horizontal="center" vertical="center" wrapText="1"/>
      <protection locked="0"/>
    </xf>
    <xf numFmtId="170" fontId="5" fillId="0" borderId="0" xfId="7" applyFont="1" applyFill="1" applyAlignment="1" applyProtection="1">
      <alignment vertical="center"/>
    </xf>
    <xf numFmtId="170" fontId="25" fillId="0" borderId="1" xfId="7" applyNumberFormat="1" applyFont="1" applyFill="1" applyBorder="1" applyAlignment="1" applyProtection="1">
      <alignment horizontal="center" vertical="center" wrapText="1"/>
      <protection locked="0"/>
    </xf>
    <xf numFmtId="0" fontId="16" fillId="0" borderId="0" xfId="0" applyFont="1" applyFill="1" applyAlignment="1" applyProtection="1">
      <alignment vertical="center"/>
    </xf>
    <xf numFmtId="0" fontId="5" fillId="0" borderId="0" xfId="4" applyFont="1" applyFill="1" applyProtection="1"/>
    <xf numFmtId="0" fontId="20" fillId="0" borderId="0" xfId="4" applyFont="1" applyFill="1" applyProtection="1"/>
    <xf numFmtId="0" fontId="5" fillId="0" borderId="0" xfId="4" applyFont="1" applyFill="1" applyAlignment="1" applyProtection="1">
      <alignment wrapText="1"/>
    </xf>
    <xf numFmtId="0" fontId="4" fillId="0" borderId="0" xfId="4" applyFont="1" applyFill="1" applyBorder="1" applyAlignment="1" applyProtection="1">
      <alignment horizontal="center" vertical="center"/>
    </xf>
    <xf numFmtId="0" fontId="17" fillId="0" borderId="23" xfId="4" applyFont="1" applyFill="1" applyBorder="1" applyAlignment="1" applyProtection="1">
      <alignment vertical="justify" wrapText="1"/>
      <protection locked="0"/>
    </xf>
    <xf numFmtId="0" fontId="20" fillId="0" borderId="0" xfId="4" applyFont="1" applyFill="1" applyAlignment="1" applyProtection="1">
      <alignment wrapText="1"/>
    </xf>
    <xf numFmtId="170" fontId="5" fillId="0" borderId="0" xfId="7" applyFont="1" applyFill="1" applyBorder="1" applyAlignment="1" applyProtection="1">
      <alignment vertical="center"/>
    </xf>
    <xf numFmtId="170" fontId="5" fillId="0" borderId="0" xfId="7" applyFont="1" applyFill="1" applyAlignment="1" applyProtection="1">
      <alignment vertical="center" wrapText="1"/>
    </xf>
    <xf numFmtId="10" fontId="5" fillId="0" borderId="0" xfId="7" applyNumberFormat="1" applyFont="1" applyFill="1" applyAlignment="1" applyProtection="1">
      <alignment vertical="center" wrapText="1"/>
    </xf>
    <xf numFmtId="0" fontId="20" fillId="0" borderId="0" xfId="4" applyFont="1" applyFill="1" applyAlignment="1" applyProtection="1">
      <alignment vertical="center"/>
    </xf>
    <xf numFmtId="0" fontId="22" fillId="0" borderId="0" xfId="4" applyFont="1" applyFill="1" applyBorder="1" applyAlignment="1" applyProtection="1">
      <alignment horizontal="left" vertical="center" wrapText="1"/>
    </xf>
    <xf numFmtId="0" fontId="22" fillId="0" borderId="0" xfId="4" applyFont="1" applyFill="1" applyBorder="1" applyAlignment="1" applyProtection="1">
      <alignment horizontal="center" vertical="center" wrapText="1"/>
    </xf>
    <xf numFmtId="0" fontId="20" fillId="0" borderId="0" xfId="4" applyFont="1" applyFill="1" applyBorder="1" applyAlignment="1" applyProtection="1">
      <alignment vertical="center"/>
    </xf>
    <xf numFmtId="0" fontId="20" fillId="0" borderId="0" xfId="4" applyFont="1" applyFill="1" applyAlignment="1" applyProtection="1">
      <alignment vertical="center" wrapText="1"/>
    </xf>
    <xf numFmtId="0" fontId="20" fillId="0" borderId="0" xfId="4" applyFont="1" applyFill="1" applyAlignment="1" applyProtection="1">
      <alignment horizontal="center" vertical="center" wrapText="1"/>
    </xf>
    <xf numFmtId="0" fontId="20" fillId="0" borderId="0" xfId="4" applyFont="1" applyFill="1" applyAlignment="1" applyProtection="1">
      <alignment horizontal="center" wrapText="1"/>
    </xf>
    <xf numFmtId="0" fontId="1" fillId="0" borderId="0" xfId="16"/>
    <xf numFmtId="0" fontId="22" fillId="0" borderId="37" xfId="16" applyFont="1" applyBorder="1" applyAlignment="1">
      <alignment horizontal="center" vertical="center"/>
    </xf>
    <xf numFmtId="0" fontId="29" fillId="7" borderId="37" xfId="16" applyFont="1" applyFill="1" applyBorder="1" applyAlignment="1">
      <alignment horizontal="left" vertical="center"/>
    </xf>
    <xf numFmtId="0" fontId="22" fillId="0" borderId="37" xfId="16" applyFont="1" applyBorder="1" applyAlignment="1">
      <alignment horizontal="left" vertical="center"/>
    </xf>
    <xf numFmtId="0" fontId="22" fillId="0" borderId="37" xfId="16" applyFont="1" applyFill="1" applyBorder="1" applyAlignment="1">
      <alignment horizontal="center" vertical="center"/>
    </xf>
    <xf numFmtId="0" fontId="22" fillId="0" borderId="37" xfId="16" applyFont="1" applyFill="1" applyBorder="1" applyAlignment="1">
      <alignment horizontal="left" vertical="center"/>
    </xf>
    <xf numFmtId="0" fontId="30" fillId="0" borderId="0" xfId="16" applyFont="1"/>
    <xf numFmtId="0" fontId="32" fillId="0" borderId="0" xfId="16" applyFont="1"/>
    <xf numFmtId="0" fontId="33" fillId="0" borderId="38" xfId="16" applyFont="1" applyBorder="1" applyAlignment="1">
      <alignment horizontal="left" vertical="center" wrapText="1"/>
    </xf>
    <xf numFmtId="0" fontId="31" fillId="0" borderId="0" xfId="16" applyFont="1"/>
    <xf numFmtId="0" fontId="34" fillId="0" borderId="0" xfId="16" applyFont="1"/>
    <xf numFmtId="0" fontId="34" fillId="0" borderId="0" xfId="16" applyFont="1" applyAlignment="1">
      <alignment horizontal="justify" vertical="center"/>
    </xf>
    <xf numFmtId="0" fontId="1" fillId="0" borderId="36" xfId="16" applyFill="1" applyBorder="1"/>
    <xf numFmtId="0" fontId="28" fillId="0" borderId="0" xfId="4" applyFont="1" applyFill="1" applyBorder="1" applyAlignment="1" applyProtection="1">
      <alignment horizontal="center" vertical="center"/>
    </xf>
    <xf numFmtId="0" fontId="0" fillId="8" borderId="42" xfId="0" applyFont="1" applyFill="1" applyBorder="1" applyAlignment="1">
      <alignment horizontal="left" vertical="center" wrapText="1"/>
    </xf>
    <xf numFmtId="0" fontId="0" fillId="8" borderId="1" xfId="0" applyFill="1" applyBorder="1" applyAlignment="1">
      <alignment horizontal="left" vertical="center" wrapText="1"/>
    </xf>
    <xf numFmtId="0" fontId="0" fillId="8" borderId="1" xfId="0" applyFill="1" applyBorder="1" applyAlignment="1">
      <alignment horizontal="left" vertical="center"/>
    </xf>
    <xf numFmtId="0" fontId="0" fillId="8" borderId="0" xfId="0" applyFont="1" applyFill="1" applyAlignment="1">
      <alignment horizontal="center" vertical="center"/>
    </xf>
    <xf numFmtId="0" fontId="4" fillId="0" borderId="1" xfId="4" applyFont="1" applyFill="1" applyBorder="1" applyAlignment="1" applyProtection="1">
      <alignment horizontal="left" vertical="center" wrapText="1"/>
    </xf>
    <xf numFmtId="0" fontId="2" fillId="0" borderId="0" xfId="0" applyFont="1" applyFill="1"/>
    <xf numFmtId="0" fontId="24" fillId="0" borderId="1" xfId="0" applyFont="1" applyBorder="1" applyAlignment="1">
      <alignment vertical="center" wrapText="1"/>
    </xf>
    <xf numFmtId="0" fontId="24" fillId="0" borderId="1" xfId="0" applyFont="1" applyBorder="1" applyAlignment="1">
      <alignment horizontal="center" vertical="center" wrapText="1"/>
    </xf>
    <xf numFmtId="0" fontId="7" fillId="0" borderId="1" xfId="4" applyFont="1" applyFill="1" applyBorder="1" applyAlignment="1" applyProtection="1">
      <alignment horizontal="justify" vertical="center" wrapText="1"/>
    </xf>
    <xf numFmtId="0" fontId="4" fillId="0" borderId="1" xfId="4" applyFont="1" applyFill="1" applyBorder="1" applyAlignment="1" applyProtection="1">
      <alignment horizontal="center" vertical="center" wrapText="1"/>
    </xf>
    <xf numFmtId="0" fontId="37" fillId="0" borderId="1" xfId="4" applyFont="1" applyFill="1" applyBorder="1" applyAlignment="1" applyProtection="1">
      <alignment horizontal="left" vertical="center" wrapText="1"/>
    </xf>
    <xf numFmtId="170" fontId="24" fillId="0" borderId="1" xfId="7" applyFont="1" applyFill="1" applyBorder="1" applyAlignment="1" applyProtection="1">
      <alignment horizontal="center" vertical="center" wrapText="1"/>
    </xf>
    <xf numFmtId="171" fontId="25" fillId="0" borderId="1" xfId="8" applyNumberFormat="1" applyFont="1" applyFill="1" applyBorder="1" applyAlignment="1" applyProtection="1">
      <alignment horizontal="center" vertical="center"/>
    </xf>
    <xf numFmtId="0" fontId="25" fillId="0" borderId="1" xfId="0" applyFont="1" applyBorder="1" applyAlignment="1">
      <alignment vertical="center" wrapText="1"/>
    </xf>
    <xf numFmtId="0" fontId="2" fillId="0" borderId="1" xfId="0" applyNumberFormat="1" applyFont="1" applyBorder="1" applyAlignment="1">
      <alignment horizontal="center" vertical="center" wrapText="1"/>
    </xf>
    <xf numFmtId="0" fontId="4" fillId="0" borderId="1" xfId="4" applyFont="1" applyFill="1" applyBorder="1" applyAlignment="1" applyProtection="1">
      <alignment horizontal="left" vertical="center" wrapText="1"/>
      <protection locked="0"/>
    </xf>
    <xf numFmtId="0" fontId="4" fillId="0" borderId="1" xfId="4" applyFont="1" applyFill="1" applyBorder="1" applyAlignment="1" applyProtection="1">
      <alignment horizontal="center" vertical="center" wrapText="1"/>
    </xf>
    <xf numFmtId="0" fontId="5" fillId="0" borderId="1" xfId="12" applyFont="1" applyFill="1" applyBorder="1" applyAlignment="1" applyProtection="1">
      <alignment horizontal="center" vertical="center" wrapText="1"/>
      <protection locked="0"/>
    </xf>
    <xf numFmtId="0" fontId="36" fillId="0" borderId="2" xfId="0" applyFont="1" applyBorder="1" applyAlignment="1">
      <alignment horizontal="center"/>
    </xf>
    <xf numFmtId="171" fontId="25" fillId="0" borderId="1" xfId="7" applyNumberFormat="1" applyFont="1" applyFill="1" applyBorder="1" applyAlignment="1" applyProtection="1">
      <alignment horizontal="center" vertical="center" wrapText="1"/>
      <protection locked="0"/>
    </xf>
    <xf numFmtId="168" fontId="24" fillId="0" borderId="1" xfId="8" applyNumberFormat="1" applyFont="1" applyFill="1" applyBorder="1" applyAlignment="1" applyProtection="1">
      <alignment horizontal="center" vertical="center"/>
    </xf>
    <xf numFmtId="0" fontId="2" fillId="0" borderId="0" xfId="0" applyFont="1"/>
    <xf numFmtId="9" fontId="0" fillId="0" borderId="1" xfId="0" applyNumberFormat="1" applyFont="1" applyFill="1" applyBorder="1" applyAlignment="1" applyProtection="1">
      <alignment vertical="center" wrapText="1"/>
      <protection locked="0"/>
    </xf>
    <xf numFmtId="0" fontId="4" fillId="9" borderId="1" xfId="4" applyFont="1" applyFill="1" applyBorder="1" applyAlignment="1" applyProtection="1">
      <alignment horizontal="center" vertical="center" wrapText="1"/>
    </xf>
    <xf numFmtId="0" fontId="5" fillId="0" borderId="0" xfId="4" applyFont="1" applyFill="1" applyAlignment="1" applyProtection="1"/>
    <xf numFmtId="0" fontId="25" fillId="0" borderId="1" xfId="0" applyFont="1" applyBorder="1" applyAlignment="1">
      <alignment horizontal="center" vertical="center" wrapText="1"/>
    </xf>
    <xf numFmtId="168" fontId="25" fillId="0" borderId="1" xfId="0" applyNumberFormat="1" applyFont="1" applyBorder="1" applyAlignment="1">
      <alignment horizontal="center" vertical="center"/>
    </xf>
    <xf numFmtId="0" fontId="25" fillId="0" borderId="1" xfId="0" applyFont="1" applyBorder="1" applyAlignment="1">
      <alignment horizontal="center" vertical="center"/>
    </xf>
    <xf numFmtId="168" fontId="25" fillId="0" borderId="1" xfId="0" applyNumberFormat="1" applyFont="1" applyBorder="1" applyAlignment="1">
      <alignment horizontal="center" vertical="center" wrapText="1"/>
    </xf>
    <xf numFmtId="0" fontId="43" fillId="0" borderId="0" xfId="0" applyFont="1" applyFill="1" applyProtection="1"/>
    <xf numFmtId="0" fontId="45" fillId="0" borderId="0" xfId="0" applyFont="1" applyFill="1" applyAlignment="1" applyProtection="1">
      <alignment vertical="center"/>
    </xf>
    <xf numFmtId="0" fontId="43" fillId="0" borderId="0" xfId="0" applyFont="1" applyFill="1" applyBorder="1" applyProtection="1"/>
    <xf numFmtId="169" fontId="43" fillId="0" borderId="0" xfId="0" applyNumberFormat="1" applyFont="1" applyFill="1" applyProtection="1"/>
    <xf numFmtId="0" fontId="45" fillId="0" borderId="0" xfId="0" applyFont="1" applyFill="1" applyBorder="1" applyAlignment="1" applyProtection="1">
      <alignment vertical="center"/>
    </xf>
    <xf numFmtId="0" fontId="24" fillId="0" borderId="16" xfId="0" applyFont="1" applyFill="1" applyBorder="1" applyAlignment="1" applyProtection="1">
      <alignment horizontal="left" vertical="center" wrapText="1"/>
    </xf>
    <xf numFmtId="0" fontId="25" fillId="0" borderId="0" xfId="0" applyFont="1" applyFill="1" applyProtection="1"/>
    <xf numFmtId="0" fontId="46" fillId="0" borderId="1" xfId="0" applyFont="1" applyBorder="1" applyAlignment="1">
      <alignment vertical="center" wrapText="1"/>
    </xf>
    <xf numFmtId="0" fontId="46" fillId="0" borderId="1" xfId="0" applyFont="1" applyFill="1" applyBorder="1" applyAlignment="1">
      <alignment vertical="center" wrapText="1"/>
    </xf>
    <xf numFmtId="0" fontId="24" fillId="0" borderId="1" xfId="0" applyFont="1" applyFill="1" applyBorder="1" applyAlignment="1">
      <alignment vertical="center" wrapText="1"/>
    </xf>
    <xf numFmtId="0" fontId="25" fillId="0" borderId="1" xfId="0" applyFont="1" applyBorder="1"/>
    <xf numFmtId="0" fontId="25" fillId="0" borderId="1" xfId="0" applyFont="1" applyBorder="1" applyAlignment="1">
      <alignment wrapText="1"/>
    </xf>
    <xf numFmtId="0" fontId="25" fillId="0" borderId="1" xfId="0" applyFont="1" applyFill="1" applyBorder="1" applyProtection="1"/>
    <xf numFmtId="0" fontId="25" fillId="0" borderId="1" xfId="0" applyFont="1" applyFill="1" applyBorder="1" applyAlignment="1" applyProtection="1">
      <alignment wrapText="1"/>
    </xf>
    <xf numFmtId="0" fontId="24" fillId="0" borderId="1" xfId="0" applyFont="1" applyFill="1" applyBorder="1" applyAlignment="1" applyProtection="1">
      <alignment vertical="center"/>
    </xf>
    <xf numFmtId="0" fontId="24" fillId="0" borderId="1" xfId="0" applyFont="1" applyFill="1" applyBorder="1" applyAlignment="1" applyProtection="1">
      <alignment horizontal="left" vertical="center" wrapText="1"/>
    </xf>
    <xf numFmtId="0" fontId="24" fillId="0" borderId="1" xfId="0" applyFont="1" applyFill="1" applyBorder="1" applyAlignment="1" applyProtection="1">
      <alignment vertical="center" wrapText="1"/>
    </xf>
    <xf numFmtId="0" fontId="24" fillId="0" borderId="0" xfId="0" applyFont="1" applyFill="1" applyBorder="1" applyAlignment="1" applyProtection="1">
      <alignment vertical="top" wrapText="1"/>
    </xf>
    <xf numFmtId="0" fontId="25" fillId="0" borderId="0" xfId="0" applyFont="1" applyFill="1" applyBorder="1" applyAlignment="1" applyProtection="1">
      <alignment wrapText="1"/>
    </xf>
    <xf numFmtId="0" fontId="24" fillId="0" borderId="17" xfId="0" applyFont="1" applyFill="1" applyBorder="1" applyAlignment="1" applyProtection="1">
      <alignment horizontal="left" vertical="center"/>
    </xf>
    <xf numFmtId="0" fontId="24" fillId="0" borderId="3" xfId="0" applyFont="1" applyFill="1" applyBorder="1" applyAlignment="1" applyProtection="1">
      <alignment horizontal="left" vertical="center"/>
    </xf>
    <xf numFmtId="0" fontId="24" fillId="0" borderId="18" xfId="0" applyFont="1" applyFill="1" applyBorder="1" applyAlignment="1" applyProtection="1">
      <alignment horizontal="left" vertical="center"/>
    </xf>
    <xf numFmtId="0" fontId="24" fillId="0" borderId="20" xfId="0" applyFont="1" applyFill="1" applyBorder="1" applyAlignment="1" applyProtection="1">
      <alignment horizontal="left" vertical="center"/>
    </xf>
    <xf numFmtId="0" fontId="24" fillId="0" borderId="2" xfId="0" applyFont="1" applyFill="1" applyBorder="1" applyAlignment="1" applyProtection="1">
      <alignment horizontal="left" vertical="center"/>
    </xf>
    <xf numFmtId="0" fontId="24" fillId="0" borderId="19" xfId="0" applyFont="1" applyFill="1" applyBorder="1" applyAlignment="1" applyProtection="1">
      <alignment horizontal="left" vertical="center"/>
    </xf>
    <xf numFmtId="0" fontId="25" fillId="0" borderId="17" xfId="0" applyFont="1" applyFill="1" applyBorder="1" applyAlignment="1" applyProtection="1">
      <alignment wrapText="1"/>
    </xf>
    <xf numFmtId="0" fontId="25" fillId="0" borderId="3" xfId="0" applyFont="1" applyFill="1" applyBorder="1" applyAlignment="1" applyProtection="1"/>
    <xf numFmtId="0" fontId="25" fillId="0" borderId="18" xfId="0" applyFont="1" applyFill="1" applyBorder="1" applyAlignment="1" applyProtection="1"/>
    <xf numFmtId="0" fontId="24" fillId="0" borderId="21" xfId="0" applyFont="1" applyFill="1" applyBorder="1" applyAlignment="1" applyProtection="1">
      <alignment horizontal="left" wrapText="1"/>
    </xf>
    <xf numFmtId="0" fontId="24" fillId="0" borderId="0" xfId="0" applyFont="1" applyFill="1" applyBorder="1" applyAlignment="1" applyProtection="1">
      <alignment vertical="center" wrapText="1"/>
    </xf>
    <xf numFmtId="0" fontId="25" fillId="0" borderId="12" xfId="0" applyFont="1" applyFill="1" applyBorder="1" applyAlignment="1" applyProtection="1">
      <alignment wrapText="1"/>
    </xf>
    <xf numFmtId="0" fontId="25" fillId="0" borderId="0" xfId="0" applyFont="1" applyFill="1" applyBorder="1" applyAlignment="1" applyProtection="1">
      <alignment vertical="center" wrapText="1"/>
    </xf>
    <xf numFmtId="0" fontId="47" fillId="0" borderId="0" xfId="0" applyFont="1" applyFill="1" applyBorder="1" applyAlignment="1" applyProtection="1">
      <alignment wrapText="1"/>
    </xf>
    <xf numFmtId="0" fontId="25" fillId="0" borderId="22" xfId="0" applyFont="1" applyFill="1" applyBorder="1" applyAlignment="1" applyProtection="1">
      <alignment horizontal="center" vertical="center" wrapText="1"/>
    </xf>
    <xf numFmtId="0" fontId="25" fillId="0" borderId="23" xfId="0" applyFont="1" applyFill="1" applyBorder="1" applyAlignment="1" applyProtection="1">
      <alignment horizontal="center"/>
    </xf>
    <xf numFmtId="0" fontId="25" fillId="0" borderId="23" xfId="0" applyFont="1" applyFill="1" applyBorder="1" applyAlignment="1" applyProtection="1">
      <alignment horizontal="left" wrapText="1"/>
    </xf>
    <xf numFmtId="0" fontId="25" fillId="0" borderId="24" xfId="0" applyFont="1" applyFill="1" applyBorder="1" applyAlignment="1" applyProtection="1">
      <alignment horizontal="center"/>
    </xf>
    <xf numFmtId="0" fontId="42" fillId="0" borderId="21" xfId="0" applyFont="1" applyFill="1" applyBorder="1" applyAlignment="1" applyProtection="1">
      <alignment horizontal="left" vertical="center" wrapText="1"/>
    </xf>
    <xf numFmtId="0" fontId="24" fillId="0" borderId="39" xfId="0" applyFont="1" applyFill="1" applyBorder="1" applyAlignment="1" applyProtection="1">
      <alignment horizontal="center" vertical="center" wrapText="1"/>
    </xf>
    <xf numFmtId="0" fontId="25" fillId="0" borderId="12" xfId="0" applyFont="1" applyFill="1" applyBorder="1" applyAlignment="1" applyProtection="1">
      <alignment vertical="center" wrapText="1"/>
    </xf>
    <xf numFmtId="0" fontId="36" fillId="0" borderId="2" xfId="0" applyFont="1" applyBorder="1" applyAlignment="1">
      <alignment horizontal="left" vertical="center"/>
    </xf>
    <xf numFmtId="0" fontId="0" fillId="0" borderId="0" xfId="0" applyAlignment="1">
      <alignment horizontal="left" vertical="center"/>
    </xf>
    <xf numFmtId="9" fontId="0" fillId="0" borderId="1" xfId="0" applyNumberFormat="1" applyFont="1" applyFill="1" applyBorder="1" applyAlignment="1" applyProtection="1">
      <alignment horizontal="center" vertical="center" wrapText="1"/>
      <protection locked="0"/>
    </xf>
    <xf numFmtId="0" fontId="51" fillId="0" borderId="0" xfId="0" applyFont="1"/>
    <xf numFmtId="164" fontId="0" fillId="0" borderId="0" xfId="17" applyFont="1"/>
    <xf numFmtId="164" fontId="0" fillId="0" borderId="0" xfId="0" applyNumberFormat="1"/>
    <xf numFmtId="0" fontId="25" fillId="0" borderId="1" xfId="0" applyFont="1" applyFill="1" applyBorder="1" applyAlignment="1" applyProtection="1">
      <alignment horizontal="center" vertical="center" wrapText="1"/>
    </xf>
    <xf numFmtId="0" fontId="25" fillId="0" borderId="1" xfId="0" applyNumberFormat="1" applyFont="1" applyBorder="1" applyAlignment="1">
      <alignment horizontal="left" vertical="center" wrapText="1"/>
    </xf>
    <xf numFmtId="0" fontId="25" fillId="0" borderId="1" xfId="0" applyFont="1" applyBorder="1" applyAlignment="1">
      <alignment horizontal="left" vertical="center" wrapText="1"/>
    </xf>
    <xf numFmtId="168" fontId="25" fillId="0" borderId="15" xfId="0" applyNumberFormat="1" applyFont="1" applyBorder="1" applyAlignment="1">
      <alignment vertical="center"/>
    </xf>
    <xf numFmtId="168" fontId="25" fillId="0" borderId="1" xfId="0" applyNumberFormat="1" applyFont="1" applyBorder="1" applyAlignment="1">
      <alignment vertical="center"/>
    </xf>
    <xf numFmtId="168" fontId="0" fillId="0" borderId="0" xfId="0" applyNumberFormat="1"/>
    <xf numFmtId="0" fontId="25" fillId="0" borderId="1" xfId="7" applyNumberFormat="1" applyFont="1" applyFill="1" applyBorder="1" applyAlignment="1" applyProtection="1">
      <alignment horizontal="left" vertical="center" wrapText="1"/>
      <protection locked="0"/>
    </xf>
    <xf numFmtId="171" fontId="25" fillId="0" borderId="1" xfId="8" applyNumberFormat="1" applyFont="1" applyFill="1" applyBorder="1" applyAlignment="1" applyProtection="1">
      <alignment horizontal="center" vertical="center" wrapText="1"/>
    </xf>
    <xf numFmtId="168" fontId="25" fillId="0" borderId="1" xfId="8" applyNumberFormat="1" applyFont="1" applyFill="1" applyBorder="1" applyAlignment="1" applyProtection="1">
      <alignment vertical="center"/>
      <protection locked="0"/>
    </xf>
    <xf numFmtId="0" fontId="21" fillId="0" borderId="1" xfId="4" applyFont="1" applyFill="1" applyBorder="1" applyAlignment="1" applyProtection="1">
      <alignment horizontal="left" vertical="center" wrapText="1"/>
    </xf>
    <xf numFmtId="17" fontId="23" fillId="0" borderId="1" xfId="4" applyNumberFormat="1" applyFont="1" applyFill="1" applyBorder="1" applyAlignment="1" applyProtection="1">
      <alignment horizontal="center" vertical="center" wrapText="1"/>
    </xf>
    <xf numFmtId="0" fontId="21" fillId="10" borderId="1" xfId="4" applyNumberFormat="1" applyFont="1" applyFill="1" applyBorder="1" applyAlignment="1" applyProtection="1">
      <alignment horizontal="center" vertical="center" wrapText="1"/>
      <protection locked="0"/>
    </xf>
    <xf numFmtId="9" fontId="2" fillId="0" borderId="1" xfId="0" applyNumberFormat="1" applyFont="1" applyFill="1" applyBorder="1" applyAlignment="1" applyProtection="1">
      <alignment vertical="center" wrapText="1"/>
      <protection locked="0"/>
    </xf>
    <xf numFmtId="168" fontId="25" fillId="0" borderId="1" xfId="0" applyNumberFormat="1" applyFont="1" applyBorder="1" applyAlignment="1">
      <alignment horizontal="center" vertical="center"/>
    </xf>
    <xf numFmtId="0" fontId="53" fillId="0" borderId="1" xfId="4" applyNumberFormat="1" applyFont="1" applyFill="1" applyBorder="1" applyAlignment="1" applyProtection="1">
      <alignment horizontal="center" vertical="center" wrapText="1"/>
      <protection locked="0"/>
    </xf>
    <xf numFmtId="0" fontId="24" fillId="0" borderId="1" xfId="0" applyFont="1" applyFill="1" applyBorder="1" applyAlignment="1" applyProtection="1">
      <alignment horizontal="justify" vertical="center" wrapText="1"/>
      <protection locked="0"/>
    </xf>
    <xf numFmtId="0" fontId="3" fillId="0" borderId="1" xfId="1" applyFill="1" applyBorder="1" applyAlignment="1" applyProtection="1">
      <alignment horizontal="justify" vertical="center" wrapText="1"/>
      <protection locked="0"/>
    </xf>
    <xf numFmtId="0" fontId="24" fillId="0" borderId="1" xfId="0" applyFont="1" applyBorder="1" applyAlignment="1">
      <alignment horizontal="left"/>
    </xf>
    <xf numFmtId="0" fontId="24" fillId="0" borderId="1" xfId="0" applyFont="1" applyFill="1" applyBorder="1" applyAlignment="1" applyProtection="1">
      <alignment horizontal="left" vertical="center"/>
    </xf>
    <xf numFmtId="0" fontId="24" fillId="0" borderId="0" xfId="0" applyFont="1" applyFill="1" applyBorder="1" applyAlignment="1" applyProtection="1">
      <alignment horizontal="left" wrapText="1"/>
    </xf>
    <xf numFmtId="3" fontId="24" fillId="0" borderId="1" xfId="0" applyNumberFormat="1" applyFont="1" applyFill="1" applyBorder="1" applyAlignment="1" applyProtection="1">
      <alignment horizontal="center" vertical="center"/>
      <protection locked="0"/>
    </xf>
    <xf numFmtId="0" fontId="19" fillId="0" borderId="23" xfId="0" applyFont="1" applyFill="1" applyBorder="1" applyAlignment="1" applyProtection="1">
      <alignment horizontal="center" vertical="center" wrapText="1"/>
    </xf>
    <xf numFmtId="0" fontId="24" fillId="0" borderId="1" xfId="0" applyFont="1" applyFill="1" applyBorder="1" applyAlignment="1" applyProtection="1">
      <alignment horizontal="center" wrapText="1"/>
    </xf>
    <xf numFmtId="0" fontId="44" fillId="0" borderId="26" xfId="0" applyFont="1" applyFill="1" applyBorder="1" applyAlignment="1" applyProtection="1">
      <alignment horizontal="center" vertical="center"/>
    </xf>
    <xf numFmtId="0" fontId="44" fillId="0" borderId="27" xfId="0" applyFont="1" applyFill="1" applyBorder="1" applyAlignment="1" applyProtection="1">
      <alignment horizontal="center" vertical="center"/>
    </xf>
    <xf numFmtId="14" fontId="24" fillId="0" borderId="1" xfId="0" applyNumberFormat="1"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0" fontId="24" fillId="0" borderId="1" xfId="0" applyFont="1" applyFill="1" applyBorder="1" applyAlignment="1" applyProtection="1">
      <alignment horizontal="justify" vertical="center" wrapText="1"/>
    </xf>
    <xf numFmtId="0" fontId="24" fillId="0" borderId="1" xfId="0" applyFont="1" applyFill="1" applyBorder="1" applyAlignment="1" applyProtection="1">
      <alignment horizontal="center" vertical="center"/>
    </xf>
    <xf numFmtId="0" fontId="24" fillId="0" borderId="1" xfId="0" applyFont="1" applyFill="1" applyBorder="1" applyAlignment="1" applyProtection="1">
      <alignment horizontal="center" vertical="center" wrapText="1"/>
      <protection locked="0"/>
    </xf>
    <xf numFmtId="0" fontId="48" fillId="0" borderId="26" xfId="0" applyFont="1" applyFill="1" applyBorder="1" applyAlignment="1" applyProtection="1">
      <alignment horizontal="center" vertical="center" wrapText="1"/>
    </xf>
    <xf numFmtId="0" fontId="48" fillId="0" borderId="27" xfId="0" applyFont="1" applyFill="1" applyBorder="1" applyAlignment="1" applyProtection="1">
      <alignment horizontal="center" vertical="center" wrapText="1"/>
    </xf>
    <xf numFmtId="0" fontId="24" fillId="0" borderId="31"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168" fontId="24" fillId="0" borderId="3" xfId="0" applyNumberFormat="1" applyFont="1" applyFill="1" applyBorder="1" applyAlignment="1" applyProtection="1">
      <alignment horizontal="center" vertical="center" wrapText="1"/>
      <protection locked="0"/>
    </xf>
    <xf numFmtId="9" fontId="25" fillId="0" borderId="35" xfId="0" applyNumberFormat="1" applyFont="1" applyFill="1" applyBorder="1" applyAlignment="1" applyProtection="1">
      <alignment horizontal="center" vertical="center" wrapText="1"/>
    </xf>
    <xf numFmtId="9" fontId="25" fillId="0" borderId="3" xfId="0" applyNumberFormat="1" applyFont="1" applyFill="1" applyBorder="1" applyAlignment="1" applyProtection="1">
      <alignment horizontal="center" vertical="center" wrapText="1"/>
    </xf>
    <xf numFmtId="9" fontId="25" fillId="0" borderId="18" xfId="0" applyNumberFormat="1" applyFont="1" applyFill="1" applyBorder="1" applyAlignment="1" applyProtection="1">
      <alignment horizontal="center" vertical="center" wrapText="1"/>
    </xf>
    <xf numFmtId="0" fontId="24" fillId="0" borderId="32" xfId="0" applyFont="1" applyFill="1" applyBorder="1" applyAlignment="1" applyProtection="1">
      <alignment horizontal="center" vertical="center" wrapText="1"/>
    </xf>
    <xf numFmtId="0" fontId="24" fillId="0" borderId="33" xfId="0" applyFont="1" applyFill="1" applyBorder="1" applyAlignment="1" applyProtection="1">
      <alignment horizontal="center" vertical="center" wrapText="1"/>
    </xf>
    <xf numFmtId="0" fontId="24" fillId="0" borderId="30" xfId="0" applyFont="1" applyFill="1" applyBorder="1" applyAlignment="1" applyProtection="1">
      <alignment horizontal="center" vertical="center" wrapText="1"/>
    </xf>
    <xf numFmtId="0" fontId="24" fillId="0" borderId="26" xfId="1" applyFont="1" applyFill="1" applyBorder="1" applyAlignment="1" applyProtection="1">
      <alignment horizontal="left" vertical="center" wrapText="1"/>
      <protection locked="0"/>
    </xf>
    <xf numFmtId="0" fontId="24" fillId="0" borderId="27" xfId="1" applyFont="1" applyFill="1" applyBorder="1" applyAlignment="1" applyProtection="1">
      <alignment horizontal="left" vertical="center" wrapText="1"/>
      <protection locked="0"/>
    </xf>
    <xf numFmtId="0" fontId="24" fillId="0" borderId="28" xfId="1" applyFont="1" applyFill="1" applyBorder="1" applyAlignment="1" applyProtection="1">
      <alignment horizontal="left" vertical="center" wrapText="1"/>
      <protection locked="0"/>
    </xf>
    <xf numFmtId="0" fontId="24" fillId="0" borderId="21" xfId="0" applyFont="1" applyFill="1" applyBorder="1" applyAlignment="1" applyProtection="1">
      <alignment horizontal="left" vertical="top" wrapText="1"/>
    </xf>
    <xf numFmtId="0" fontId="24" fillId="0" borderId="0" xfId="0" applyFont="1" applyFill="1" applyBorder="1" applyAlignment="1" applyProtection="1">
      <alignment horizontal="left" vertical="top"/>
    </xf>
    <xf numFmtId="0" fontId="24" fillId="0" borderId="12" xfId="0" applyFont="1" applyFill="1" applyBorder="1" applyAlignment="1" applyProtection="1">
      <alignment horizontal="left" vertical="top"/>
    </xf>
    <xf numFmtId="9" fontId="24" fillId="0" borderId="11" xfId="0" applyNumberFormat="1" applyFont="1" applyFill="1" applyBorder="1" applyAlignment="1" applyProtection="1">
      <alignment horizontal="center" vertical="center" wrapText="1"/>
      <protection locked="0"/>
    </xf>
    <xf numFmtId="9" fontId="24" fillId="0" borderId="34" xfId="0" applyNumberFormat="1" applyFont="1" applyFill="1" applyBorder="1" applyAlignment="1" applyProtection="1">
      <alignment horizontal="center" vertical="center" wrapText="1"/>
      <protection locked="0"/>
    </xf>
    <xf numFmtId="9" fontId="24" fillId="0" borderId="13" xfId="0" applyNumberFormat="1" applyFont="1" applyFill="1" applyBorder="1" applyAlignment="1" applyProtection="1">
      <alignment horizontal="center" vertical="center" wrapText="1"/>
      <protection locked="0"/>
    </xf>
    <xf numFmtId="168" fontId="24" fillId="0" borderId="11" xfId="0" applyNumberFormat="1" applyFont="1" applyFill="1" applyBorder="1" applyAlignment="1" applyProtection="1">
      <alignment horizontal="center" vertical="center" wrapText="1"/>
      <protection locked="0"/>
    </xf>
    <xf numFmtId="168" fontId="24" fillId="0" borderId="34" xfId="0" applyNumberFormat="1" applyFont="1" applyFill="1" applyBorder="1" applyAlignment="1" applyProtection="1">
      <alignment horizontal="center" vertical="center" wrapText="1"/>
      <protection locked="0"/>
    </xf>
    <xf numFmtId="168" fontId="24" fillId="0" borderId="13" xfId="0" applyNumberFormat="1" applyFont="1" applyFill="1" applyBorder="1" applyAlignment="1" applyProtection="1">
      <alignment horizontal="center" vertical="center" wrapText="1"/>
      <protection locked="0"/>
    </xf>
    <xf numFmtId="0" fontId="42" fillId="0" borderId="0" xfId="0" applyFont="1" applyFill="1" applyBorder="1" applyAlignment="1" applyProtection="1">
      <alignment horizontal="left" vertical="center" wrapText="1"/>
    </xf>
    <xf numFmtId="0" fontId="49" fillId="0" borderId="1" xfId="0" applyFont="1" applyFill="1" applyBorder="1" applyAlignment="1" applyProtection="1">
      <alignment horizontal="center" vertical="center" wrapText="1"/>
    </xf>
    <xf numFmtId="0" fontId="18" fillId="0" borderId="26" xfId="4" applyFont="1" applyFill="1" applyBorder="1" applyAlignment="1" applyProtection="1">
      <alignment horizontal="center" vertical="center" wrapText="1"/>
    </xf>
    <xf numFmtId="0" fontId="18" fillId="0" borderId="27" xfId="4" applyFont="1" applyFill="1" applyBorder="1" applyAlignment="1" applyProtection="1">
      <alignment horizontal="center" vertical="center" wrapText="1"/>
    </xf>
    <xf numFmtId="0" fontId="18" fillId="0" borderId="28" xfId="4" applyFont="1" applyFill="1" applyBorder="1" applyAlignment="1" applyProtection="1">
      <alignment horizontal="center" vertical="center" wrapText="1"/>
    </xf>
    <xf numFmtId="0" fontId="26" fillId="0" borderId="22" xfId="1" applyFont="1" applyFill="1" applyBorder="1" applyAlignment="1" applyProtection="1">
      <alignment horizontal="left" vertical="top" wrapText="1"/>
      <protection locked="0"/>
    </xf>
    <xf numFmtId="0" fontId="26" fillId="0" borderId="23" xfId="1" applyFont="1" applyFill="1" applyBorder="1" applyAlignment="1" applyProtection="1">
      <alignment horizontal="left" vertical="top" wrapText="1"/>
      <protection locked="0"/>
    </xf>
    <xf numFmtId="0" fontId="6" fillId="0" borderId="26"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25" fillId="0" borderId="26" xfId="4" applyFont="1" applyFill="1" applyBorder="1" applyAlignment="1" applyProtection="1">
      <alignment vertical="center" wrapText="1"/>
      <protection locked="0"/>
    </xf>
    <xf numFmtId="0" fontId="25" fillId="0" borderId="27" xfId="4" applyFont="1" applyFill="1" applyBorder="1" applyAlignment="1" applyProtection="1">
      <alignment vertical="center" wrapText="1"/>
      <protection locked="0"/>
    </xf>
    <xf numFmtId="0" fontId="25" fillId="0" borderId="28" xfId="4" applyFont="1" applyFill="1" applyBorder="1" applyAlignment="1" applyProtection="1">
      <alignment vertical="center" wrapText="1"/>
      <protection locked="0"/>
    </xf>
    <xf numFmtId="0" fontId="6" fillId="0" borderId="26" xfId="0" applyFont="1" applyFill="1" applyBorder="1" applyAlignment="1" applyProtection="1">
      <alignment horizontal="left" vertical="center"/>
    </xf>
    <xf numFmtId="0" fontId="6" fillId="0" borderId="27" xfId="0" applyFont="1" applyFill="1" applyBorder="1" applyAlignment="1" applyProtection="1">
      <alignment horizontal="left" vertical="center"/>
    </xf>
    <xf numFmtId="0" fontId="6" fillId="0" borderId="28" xfId="0" applyFont="1" applyFill="1" applyBorder="1" applyAlignment="1" applyProtection="1">
      <alignment horizontal="left" vertical="center"/>
    </xf>
    <xf numFmtId="0" fontId="25" fillId="0" borderId="26" xfId="4" applyFont="1" applyFill="1" applyBorder="1" applyAlignment="1" applyProtection="1">
      <alignment horizontal="left" vertical="center" wrapText="1"/>
      <protection locked="0"/>
    </xf>
    <xf numFmtId="0" fontId="52" fillId="0" borderId="27" xfId="4" applyFont="1" applyFill="1" applyBorder="1" applyAlignment="1" applyProtection="1">
      <alignment horizontal="left" vertical="center" wrapText="1"/>
      <protection locked="0"/>
    </xf>
    <xf numFmtId="0" fontId="52" fillId="0" borderId="28" xfId="4" applyFont="1" applyFill="1" applyBorder="1" applyAlignment="1" applyProtection="1">
      <alignment horizontal="left" vertical="center" wrapText="1"/>
      <protection locked="0"/>
    </xf>
    <xf numFmtId="0" fontId="25" fillId="0" borderId="26" xfId="4" applyFont="1" applyFill="1" applyBorder="1" applyAlignment="1" applyProtection="1">
      <alignment horizontal="justify" vertical="center" wrapText="1"/>
      <protection locked="0"/>
    </xf>
    <xf numFmtId="0" fontId="25" fillId="0" borderId="27" xfId="4" applyFont="1" applyFill="1" applyBorder="1" applyAlignment="1" applyProtection="1">
      <alignment horizontal="justify" vertical="center"/>
      <protection locked="0"/>
    </xf>
    <xf numFmtId="0" fontId="25" fillId="0" borderId="28" xfId="4" applyFont="1" applyFill="1" applyBorder="1" applyAlignment="1" applyProtection="1">
      <alignment horizontal="justify" vertical="center"/>
      <protection locked="0"/>
    </xf>
    <xf numFmtId="0" fontId="40" fillId="0" borderId="1" xfId="0" applyFont="1" applyFill="1" applyBorder="1" applyAlignment="1" applyProtection="1">
      <alignment horizontal="center" vertical="center" wrapText="1"/>
    </xf>
    <xf numFmtId="0" fontId="38" fillId="0" borderId="1" xfId="4" applyFont="1" applyFill="1" applyBorder="1" applyAlignment="1" applyProtection="1">
      <alignment horizontal="left" vertical="center" wrapText="1"/>
      <protection locked="0"/>
    </xf>
    <xf numFmtId="0" fontId="2" fillId="0" borderId="0" xfId="0" applyFont="1" applyFill="1" applyBorder="1" applyAlignment="1">
      <alignment horizontal="left" vertical="top"/>
    </xf>
    <xf numFmtId="0" fontId="19" fillId="0" borderId="0" xfId="0" applyFont="1" applyFill="1" applyBorder="1" applyAlignment="1">
      <alignment horizontal="left" vertical="top"/>
    </xf>
    <xf numFmtId="0" fontId="7" fillId="0" borderId="35" xfId="4" applyFont="1" applyFill="1" applyBorder="1" applyAlignment="1" applyProtection="1">
      <alignment horizontal="center" vertical="center" wrapText="1"/>
    </xf>
    <xf numFmtId="0" fontId="7" fillId="0" borderId="14" xfId="4" applyFont="1" applyFill="1" applyBorder="1" applyAlignment="1" applyProtection="1">
      <alignment horizontal="center" vertical="center" wrapText="1"/>
    </xf>
    <xf numFmtId="0" fontId="7" fillId="0" borderId="40" xfId="4" applyFont="1" applyFill="1" applyBorder="1" applyAlignment="1" applyProtection="1">
      <alignment horizontal="center" vertical="center" wrapText="1"/>
    </xf>
    <xf numFmtId="0" fontId="7" fillId="0" borderId="41" xfId="4" applyFont="1" applyFill="1" applyBorder="1" applyAlignment="1" applyProtection="1">
      <alignment horizontal="center" vertical="center" wrapText="1"/>
    </xf>
    <xf numFmtId="0" fontId="4" fillId="0" borderId="1" xfId="4" applyFont="1" applyFill="1" applyBorder="1" applyAlignment="1" applyProtection="1">
      <alignment horizontal="center" vertical="center" wrapText="1"/>
    </xf>
    <xf numFmtId="0" fontId="7" fillId="0" borderId="43" xfId="4" applyFont="1" applyFill="1" applyBorder="1" applyAlignment="1" applyProtection="1">
      <alignment horizontal="center" vertical="center" wrapText="1"/>
    </xf>
    <xf numFmtId="0" fontId="7" fillId="0" borderId="25" xfId="4" applyFont="1" applyFill="1" applyBorder="1" applyAlignment="1" applyProtection="1">
      <alignment horizontal="center" vertical="center" wrapText="1"/>
    </xf>
    <xf numFmtId="0" fontId="40" fillId="0" borderId="11" xfId="0" applyFont="1" applyFill="1" applyBorder="1" applyAlignment="1" applyProtection="1">
      <alignment horizontal="center" vertical="center" wrapText="1"/>
    </xf>
    <xf numFmtId="0" fontId="40" fillId="0" borderId="34" xfId="0" applyFont="1" applyFill="1" applyBorder="1" applyAlignment="1" applyProtection="1">
      <alignment horizontal="center" vertical="center" wrapText="1"/>
    </xf>
    <xf numFmtId="0" fontId="40" fillId="0" borderId="13" xfId="0" applyFont="1" applyFill="1" applyBorder="1" applyAlignment="1" applyProtection="1">
      <alignment horizontal="center" vertical="center" wrapText="1"/>
    </xf>
    <xf numFmtId="0" fontId="38" fillId="0" borderId="1" xfId="0" applyFont="1" applyFill="1" applyBorder="1" applyAlignment="1" applyProtection="1">
      <alignment horizontal="left" vertical="center" wrapText="1"/>
    </xf>
    <xf numFmtId="0" fontId="35" fillId="0" borderId="2" xfId="4" applyFont="1" applyFill="1" applyBorder="1" applyAlignment="1" applyProtection="1">
      <alignment horizontal="center" vertical="center" wrapText="1"/>
    </xf>
    <xf numFmtId="0" fontId="38" fillId="0" borderId="34" xfId="4" applyFont="1" applyFill="1" applyBorder="1" applyAlignment="1" applyProtection="1">
      <alignment horizontal="left" vertical="center" wrapText="1"/>
    </xf>
    <xf numFmtId="0" fontId="36" fillId="0" borderId="2" xfId="0" applyFont="1" applyBorder="1" applyAlignment="1">
      <alignment horizontal="center"/>
    </xf>
    <xf numFmtId="0" fontId="9" fillId="0" borderId="1" xfId="0" applyFont="1" applyBorder="1" applyAlignment="1">
      <alignment vertical="center" wrapText="1"/>
    </xf>
    <xf numFmtId="0" fontId="9" fillId="0" borderId="1" xfId="0" applyFont="1" applyBorder="1" applyAlignment="1">
      <alignment vertical="center"/>
    </xf>
    <xf numFmtId="0" fontId="9" fillId="0" borderId="11" xfId="0" applyFont="1" applyBorder="1" applyAlignment="1">
      <alignment horizontal="left" vertical="center" wrapText="1"/>
    </xf>
    <xf numFmtId="0" fontId="9" fillId="0" borderId="34" xfId="0" applyFont="1" applyBorder="1" applyAlignment="1">
      <alignment horizontal="left" vertical="center" wrapText="1"/>
    </xf>
    <xf numFmtId="0" fontId="9" fillId="0" borderId="13" xfId="0" applyFont="1" applyBorder="1" applyAlignment="1">
      <alignment horizontal="left" vertical="center" wrapText="1"/>
    </xf>
    <xf numFmtId="0" fontId="25" fillId="0" borderId="15" xfId="0" applyNumberFormat="1" applyFont="1" applyBorder="1" applyAlignment="1">
      <alignment horizontal="left" vertical="center" wrapText="1"/>
    </xf>
    <xf numFmtId="0" fontId="25" fillId="0" borderId="36" xfId="0" applyNumberFormat="1" applyFont="1" applyBorder="1" applyAlignment="1">
      <alignment horizontal="left" vertical="center" wrapText="1"/>
    </xf>
    <xf numFmtId="0" fontId="25" fillId="0" borderId="29" xfId="0" applyNumberFormat="1" applyFont="1" applyBorder="1" applyAlignment="1">
      <alignment horizontal="left" vertical="center" wrapText="1"/>
    </xf>
    <xf numFmtId="0" fontId="25" fillId="0" borderId="15" xfId="0" applyFont="1" applyBorder="1" applyAlignment="1">
      <alignment horizontal="left" vertical="center" wrapText="1"/>
    </xf>
    <xf numFmtId="0" fontId="25" fillId="0" borderId="36" xfId="0" applyFont="1" applyBorder="1" applyAlignment="1">
      <alignment horizontal="left" vertical="center" wrapText="1"/>
    </xf>
    <xf numFmtId="0" fontId="25" fillId="0" borderId="29" xfId="0" applyFont="1" applyBorder="1" applyAlignment="1">
      <alignment horizontal="left" vertical="center" wrapText="1"/>
    </xf>
    <xf numFmtId="168" fontId="25" fillId="0" borderId="1" xfId="0" applyNumberFormat="1" applyFont="1" applyBorder="1" applyAlignment="1">
      <alignment horizontal="center" vertical="center"/>
    </xf>
    <xf numFmtId="168" fontId="25" fillId="0" borderId="15" xfId="8" applyNumberFormat="1" applyFont="1" applyFill="1" applyBorder="1" applyAlignment="1" applyProtection="1">
      <alignment horizontal="center" vertical="center"/>
    </xf>
    <xf numFmtId="168" fontId="25" fillId="0" borderId="36" xfId="8" applyNumberFormat="1" applyFont="1" applyFill="1" applyBorder="1" applyAlignment="1" applyProtection="1">
      <alignment horizontal="center" vertical="center"/>
    </xf>
    <xf numFmtId="170" fontId="24" fillId="0" borderId="15" xfId="7" applyFont="1" applyFill="1" applyBorder="1" applyAlignment="1" applyProtection="1">
      <alignment horizontal="center" vertical="center" wrapText="1"/>
    </xf>
    <xf numFmtId="170" fontId="24" fillId="0" borderId="29" xfId="7" applyFont="1" applyFill="1" applyBorder="1" applyAlignment="1" applyProtection="1">
      <alignment horizontal="center" vertical="center" wrapText="1"/>
    </xf>
    <xf numFmtId="170" fontId="27" fillId="0" borderId="2" xfId="7" applyFont="1" applyFill="1" applyBorder="1" applyAlignment="1" applyProtection="1">
      <alignment horizontal="center" vertical="center" wrapText="1"/>
    </xf>
    <xf numFmtId="170" fontId="10" fillId="0" borderId="1" xfId="7" applyFont="1" applyFill="1" applyBorder="1" applyAlignment="1" applyProtection="1">
      <alignment horizontal="center" vertical="center"/>
    </xf>
    <xf numFmtId="170" fontId="9" fillId="0" borderId="1" xfId="7" applyFont="1" applyFill="1" applyBorder="1" applyAlignment="1" applyProtection="1">
      <alignment horizontal="left" vertical="center" wrapText="1"/>
    </xf>
    <xf numFmtId="168" fontId="25" fillId="0" borderId="1" xfId="8" applyNumberFormat="1" applyFont="1" applyFill="1" applyBorder="1" applyAlignment="1" applyProtection="1">
      <alignment horizontal="center" vertical="center"/>
    </xf>
    <xf numFmtId="170" fontId="19" fillId="0" borderId="11" xfId="7" applyFont="1" applyFill="1" applyBorder="1" applyAlignment="1" applyProtection="1">
      <alignment horizontal="center" vertical="center"/>
    </xf>
    <xf numFmtId="170" fontId="19" fillId="0" borderId="34" xfId="7" applyFont="1" applyFill="1" applyBorder="1" applyAlignment="1" applyProtection="1">
      <alignment horizontal="center" vertical="center"/>
    </xf>
    <xf numFmtId="170" fontId="19" fillId="0" borderId="13" xfId="7" applyFont="1" applyFill="1" applyBorder="1" applyAlignment="1" applyProtection="1">
      <alignment horizontal="center" vertical="center"/>
    </xf>
    <xf numFmtId="170" fontId="9" fillId="0" borderId="15" xfId="7" applyFont="1" applyFill="1" applyBorder="1" applyAlignment="1" applyProtection="1">
      <alignment horizontal="left" vertical="center" wrapText="1"/>
    </xf>
    <xf numFmtId="170" fontId="9" fillId="0" borderId="36" xfId="7" applyFont="1" applyFill="1" applyBorder="1" applyAlignment="1" applyProtection="1">
      <alignment horizontal="left" vertical="center" wrapText="1"/>
    </xf>
    <xf numFmtId="0" fontId="23" fillId="0" borderId="15" xfId="4" applyFont="1" applyFill="1" applyBorder="1" applyAlignment="1" applyProtection="1">
      <alignment horizontal="left" vertical="center" wrapText="1"/>
    </xf>
    <xf numFmtId="0" fontId="23" fillId="0" borderId="29" xfId="4" applyFont="1" applyFill="1" applyBorder="1" applyAlignment="1" applyProtection="1">
      <alignment horizontal="left" vertical="center" wrapText="1"/>
    </xf>
    <xf numFmtId="0" fontId="39" fillId="0" borderId="0" xfId="4" applyFont="1" applyFill="1" applyBorder="1" applyAlignment="1" applyProtection="1">
      <alignment horizontal="left" vertical="center" wrapText="1"/>
    </xf>
    <xf numFmtId="0" fontId="28" fillId="0" borderId="1" xfId="4" applyFont="1" applyFill="1" applyBorder="1" applyAlignment="1" applyProtection="1">
      <alignment horizontal="center" vertical="center"/>
    </xf>
    <xf numFmtId="0" fontId="23" fillId="0" borderId="1" xfId="4" applyFont="1" applyFill="1" applyBorder="1" applyAlignment="1" applyProtection="1">
      <alignment horizontal="center" vertical="center" wrapText="1"/>
    </xf>
  </cellXfs>
  <cellStyles count="18">
    <cellStyle name="Hipervínculo" xfId="1" builtinId="8"/>
    <cellStyle name="Hipervínculo 2" xfId="9"/>
    <cellStyle name="Millares 2" xfId="2"/>
    <cellStyle name="Millares 2 2" xfId="8"/>
    <cellStyle name="Millares 2 2 2" xfId="15"/>
    <cellStyle name="Millares 2 3" xfId="11"/>
    <cellStyle name="Moneda" xfId="3" builtinId="4"/>
    <cellStyle name="Moneda [0]" xfId="17" builtinId="7"/>
    <cellStyle name="Normal" xfId="0" builtinId="0"/>
    <cellStyle name="Normal 2" xfId="4"/>
    <cellStyle name="Normal 2 2" xfId="7"/>
    <cellStyle name="Normal 2 2 2" xfId="14"/>
    <cellStyle name="Normal 2 3" xfId="12"/>
    <cellStyle name="Normal 3" xfId="10"/>
    <cellStyle name="Normal 4" xfId="16"/>
    <cellStyle name="Porcentaje" xfId="5" builtinId="5"/>
    <cellStyle name="Porcentual 2" xfId="6"/>
    <cellStyle name="Porcentual 2 2" xfId="13"/>
  </cellStyles>
  <dxfs count="5">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DFFFF"/>
      <rgbColor rgb="00EBFFEB"/>
      <rgbColor rgb="00FFFF99"/>
      <rgbColor rgb="00B9DCFF"/>
      <rgbColor rgb="00FF99CC"/>
      <rgbColor rgb="00CC99FF"/>
      <rgbColor rgb="00E5FEC6"/>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cano\Dropbox\TyT_2015\contrataciones\Convenios\encues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
      <sheetName val="Datos Generales"/>
      <sheetName val="Laboratorios"/>
      <sheetName val="Proyec con el sector Prod"/>
      <sheetName val="Entrevista"/>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tenalco@intenalco.edu.co" TargetMode="External"/><Relationship Id="rId1" Type="http://schemas.openxmlformats.org/officeDocument/2006/relationships/hyperlink" Target="http://www.intenalco.edu.c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workbookViewId="0">
      <selection activeCell="J5" sqref="J5"/>
    </sheetView>
  </sheetViews>
  <sheetFormatPr baseColWidth="10" defaultColWidth="11.42578125" defaultRowHeight="15" x14ac:dyDescent="0.25"/>
  <cols>
    <col min="1" max="1" width="39.5703125" style="45" bestFit="1" customWidth="1"/>
    <col min="2" max="4" width="11.42578125" style="45"/>
    <col min="5" max="5" width="46.140625" style="45" customWidth="1"/>
    <col min="6" max="16384" width="11.42578125" style="45"/>
  </cols>
  <sheetData>
    <row r="1" spans="1:8" x14ac:dyDescent="0.25">
      <c r="A1" s="45" t="s">
        <v>187</v>
      </c>
      <c r="B1" s="45" t="s">
        <v>223</v>
      </c>
      <c r="C1" s="57" t="s">
        <v>59</v>
      </c>
      <c r="E1" s="45" t="s">
        <v>222</v>
      </c>
      <c r="F1" s="45" t="s">
        <v>221</v>
      </c>
    </row>
    <row r="2" spans="1:8" ht="15.75" thickBot="1" x14ac:dyDescent="0.3">
      <c r="A2" s="45" t="s">
        <v>220</v>
      </c>
      <c r="B2" s="45" t="s">
        <v>219</v>
      </c>
      <c r="C2" s="45" t="s">
        <v>218</v>
      </c>
      <c r="D2" s="56" t="s">
        <v>217</v>
      </c>
      <c r="E2" s="53" t="s">
        <v>202</v>
      </c>
      <c r="F2" s="52" t="s">
        <v>216</v>
      </c>
      <c r="H2" s="45" t="s">
        <v>215</v>
      </c>
    </row>
    <row r="3" spans="1:8" ht="16.5" thickTop="1" thickBot="1" x14ac:dyDescent="0.3">
      <c r="A3" s="45" t="s">
        <v>214</v>
      </c>
      <c r="B3" s="45" t="s">
        <v>213</v>
      </c>
      <c r="C3" s="45" t="s">
        <v>212</v>
      </c>
      <c r="D3" s="56" t="s">
        <v>211</v>
      </c>
      <c r="E3" s="53" t="s">
        <v>210</v>
      </c>
      <c r="F3" s="52" t="s">
        <v>209</v>
      </c>
      <c r="H3" s="45" t="s">
        <v>208</v>
      </c>
    </row>
    <row r="4" spans="1:8" ht="16.5" thickTop="1" thickBot="1" x14ac:dyDescent="0.3">
      <c r="A4" s="45" t="s">
        <v>207</v>
      </c>
      <c r="B4" s="45" t="s">
        <v>206</v>
      </c>
      <c r="C4" s="45" t="s">
        <v>205</v>
      </c>
      <c r="D4" s="56" t="s">
        <v>204</v>
      </c>
      <c r="E4" s="53" t="s">
        <v>203</v>
      </c>
      <c r="F4" s="51" t="s">
        <v>202</v>
      </c>
      <c r="H4" s="45" t="s">
        <v>201</v>
      </c>
    </row>
    <row r="5" spans="1:8" ht="16.5" thickTop="1" thickBot="1" x14ac:dyDescent="0.3">
      <c r="A5" s="45" t="s">
        <v>200</v>
      </c>
      <c r="B5" s="45" t="s">
        <v>199</v>
      </c>
      <c r="C5" s="45" t="s">
        <v>198</v>
      </c>
      <c r="D5" s="56" t="s">
        <v>197</v>
      </c>
      <c r="E5" s="53" t="s">
        <v>196</v>
      </c>
      <c r="F5" s="51" t="s">
        <v>195</v>
      </c>
      <c r="H5" s="45" t="s">
        <v>194</v>
      </c>
    </row>
    <row r="6" spans="1:8" ht="16.5" thickTop="1" thickBot="1" x14ac:dyDescent="0.3">
      <c r="A6" s="45" t="s">
        <v>193</v>
      </c>
      <c r="B6" s="45" t="s">
        <v>192</v>
      </c>
      <c r="C6" s="45" t="s">
        <v>191</v>
      </c>
      <c r="D6" s="56" t="s">
        <v>190</v>
      </c>
      <c r="E6" s="53" t="s">
        <v>189</v>
      </c>
      <c r="F6" s="51" t="s">
        <v>188</v>
      </c>
      <c r="H6" s="45" t="s">
        <v>187</v>
      </c>
    </row>
    <row r="7" spans="1:8" ht="16.5" thickTop="1" thickBot="1" x14ac:dyDescent="0.3">
      <c r="A7" s="45" t="s">
        <v>186</v>
      </c>
      <c r="B7" s="45" t="s">
        <v>185</v>
      </c>
      <c r="C7" s="45" t="s">
        <v>184</v>
      </c>
      <c r="D7" s="55" t="s">
        <v>183</v>
      </c>
      <c r="E7" s="53" t="s">
        <v>182</v>
      </c>
      <c r="F7" s="51" t="s">
        <v>181</v>
      </c>
      <c r="H7" s="45" t="s">
        <v>180</v>
      </c>
    </row>
    <row r="8" spans="1:8" ht="16.5" thickTop="1" thickBot="1" x14ac:dyDescent="0.3">
      <c r="A8" s="45" t="s">
        <v>179</v>
      </c>
      <c r="B8" s="45" t="s">
        <v>178</v>
      </c>
      <c r="C8" s="45" t="s">
        <v>177</v>
      </c>
      <c r="E8" s="53" t="s">
        <v>176</v>
      </c>
      <c r="F8" s="51" t="s">
        <v>175</v>
      </c>
      <c r="H8" s="45" t="s">
        <v>174</v>
      </c>
    </row>
    <row r="9" spans="1:8" ht="16.5" thickTop="1" thickBot="1" x14ac:dyDescent="0.3">
      <c r="A9" s="45" t="s">
        <v>173</v>
      </c>
      <c r="B9" s="45" t="s">
        <v>172</v>
      </c>
      <c r="C9" s="45" t="s">
        <v>171</v>
      </c>
      <c r="E9" s="53" t="s">
        <v>170</v>
      </c>
      <c r="F9" s="51" t="s">
        <v>169</v>
      </c>
      <c r="H9" s="45" t="s">
        <v>168</v>
      </c>
    </row>
    <row r="10" spans="1:8" ht="27" thickTop="1" thickBot="1" x14ac:dyDescent="0.3">
      <c r="A10" s="45" t="s">
        <v>167</v>
      </c>
      <c r="B10" s="45" t="s">
        <v>166</v>
      </c>
      <c r="C10" s="45" t="s">
        <v>165</v>
      </c>
      <c r="E10" s="53" t="s">
        <v>164</v>
      </c>
      <c r="F10" s="51" t="s">
        <v>163</v>
      </c>
      <c r="H10" s="45" t="s">
        <v>162</v>
      </c>
    </row>
    <row r="11" spans="1:8" ht="16.5" thickTop="1" thickBot="1" x14ac:dyDescent="0.3">
      <c r="A11" s="45" t="s">
        <v>161</v>
      </c>
      <c r="B11" s="45" t="s">
        <v>160</v>
      </c>
      <c r="C11" s="45" t="s">
        <v>159</v>
      </c>
      <c r="E11" s="53" t="s">
        <v>158</v>
      </c>
      <c r="F11" s="51" t="s">
        <v>157</v>
      </c>
      <c r="H11" s="45" t="s">
        <v>156</v>
      </c>
    </row>
    <row r="12" spans="1:8" ht="16.5" thickTop="1" thickBot="1" x14ac:dyDescent="0.3">
      <c r="A12" s="45" t="s">
        <v>155</v>
      </c>
      <c r="B12" s="45" t="s">
        <v>154</v>
      </c>
      <c r="E12" s="53" t="s">
        <v>153</v>
      </c>
      <c r="F12" s="54" t="s">
        <v>152</v>
      </c>
      <c r="H12" s="45" t="s">
        <v>151</v>
      </c>
    </row>
    <row r="13" spans="1:8" ht="16.5" thickTop="1" thickBot="1" x14ac:dyDescent="0.3">
      <c r="A13" s="45" t="s">
        <v>150</v>
      </c>
      <c r="B13" s="45" t="s">
        <v>149</v>
      </c>
      <c r="E13" s="53" t="s">
        <v>148</v>
      </c>
      <c r="F13" s="54" t="s">
        <v>147</v>
      </c>
    </row>
    <row r="14" spans="1:8" ht="16.5" thickTop="1" thickBot="1" x14ac:dyDescent="0.3">
      <c r="A14" s="45" t="s">
        <v>146</v>
      </c>
      <c r="B14" s="45" t="s">
        <v>145</v>
      </c>
      <c r="E14" s="53" t="s">
        <v>144</v>
      </c>
      <c r="F14" s="54" t="s">
        <v>143</v>
      </c>
    </row>
    <row r="15" spans="1:8" ht="16.5" thickTop="1" thickBot="1" x14ac:dyDescent="0.3">
      <c r="A15" s="45" t="s">
        <v>142</v>
      </c>
      <c r="B15" s="45" t="s">
        <v>141</v>
      </c>
      <c r="E15" s="53" t="s">
        <v>140</v>
      </c>
      <c r="F15" s="52" t="s">
        <v>139</v>
      </c>
    </row>
    <row r="16" spans="1:8" ht="16.5" thickTop="1" thickBot="1" x14ac:dyDescent="0.3">
      <c r="A16" s="45" t="s">
        <v>138</v>
      </c>
      <c r="B16" s="45" t="s">
        <v>137</v>
      </c>
      <c r="E16" s="53" t="s">
        <v>136</v>
      </c>
      <c r="F16" s="52" t="s">
        <v>135</v>
      </c>
    </row>
    <row r="17" spans="1:6" ht="16.5" thickTop="1" thickBot="1" x14ac:dyDescent="0.3">
      <c r="A17" s="45" t="s">
        <v>134</v>
      </c>
      <c r="E17" s="53" t="s">
        <v>133</v>
      </c>
      <c r="F17" s="52" t="s">
        <v>132</v>
      </c>
    </row>
    <row r="18" spans="1:6" ht="16.5" thickTop="1" thickBot="1" x14ac:dyDescent="0.3">
      <c r="A18" s="45" t="s">
        <v>131</v>
      </c>
      <c r="E18" s="53" t="s">
        <v>130</v>
      </c>
      <c r="F18" s="52" t="s">
        <v>129</v>
      </c>
    </row>
    <row r="19" spans="1:6" ht="15.75" thickTop="1" x14ac:dyDescent="0.25">
      <c r="A19" s="45" t="s">
        <v>128</v>
      </c>
      <c r="F19" s="51" t="s">
        <v>127</v>
      </c>
    </row>
    <row r="20" spans="1:6" x14ac:dyDescent="0.25">
      <c r="A20" s="45" t="s">
        <v>126</v>
      </c>
    </row>
    <row r="21" spans="1:6" x14ac:dyDescent="0.25">
      <c r="A21" s="45" t="s">
        <v>125</v>
      </c>
    </row>
    <row r="22" spans="1:6" x14ac:dyDescent="0.25">
      <c r="A22" s="45" t="s">
        <v>124</v>
      </c>
    </row>
    <row r="23" spans="1:6" x14ac:dyDescent="0.25">
      <c r="A23" s="45" t="s">
        <v>123</v>
      </c>
    </row>
    <row r="24" spans="1:6" x14ac:dyDescent="0.25">
      <c r="A24" s="45" t="s">
        <v>122</v>
      </c>
    </row>
    <row r="25" spans="1:6" x14ac:dyDescent="0.25">
      <c r="A25" s="45" t="s">
        <v>121</v>
      </c>
    </row>
    <row r="26" spans="1:6" x14ac:dyDescent="0.25">
      <c r="A26" s="45" t="s">
        <v>120</v>
      </c>
    </row>
    <row r="27" spans="1:6" x14ac:dyDescent="0.25">
      <c r="A27" s="45" t="s">
        <v>119</v>
      </c>
    </row>
    <row r="28" spans="1:6" x14ac:dyDescent="0.25">
      <c r="A28" s="45" t="s">
        <v>118</v>
      </c>
    </row>
    <row r="29" spans="1:6" x14ac:dyDescent="0.25">
      <c r="A29" s="45" t="s">
        <v>117</v>
      </c>
    </row>
    <row r="30" spans="1:6" x14ac:dyDescent="0.25">
      <c r="A30" s="45" t="s">
        <v>116</v>
      </c>
    </row>
    <row r="31" spans="1:6" x14ac:dyDescent="0.25">
      <c r="A31" s="45" t="s">
        <v>115</v>
      </c>
    </row>
    <row r="32" spans="1:6" x14ac:dyDescent="0.25">
      <c r="A32" s="45" t="s">
        <v>114</v>
      </c>
    </row>
    <row r="33" spans="1:2" x14ac:dyDescent="0.25">
      <c r="A33" s="45" t="s">
        <v>113</v>
      </c>
    </row>
    <row r="34" spans="1:2" x14ac:dyDescent="0.25">
      <c r="A34" s="45" t="s">
        <v>112</v>
      </c>
    </row>
    <row r="48" spans="1:2" x14ac:dyDescent="0.25">
      <c r="A48" s="45" t="s">
        <v>111</v>
      </c>
      <c r="B48" s="45" t="s">
        <v>110</v>
      </c>
    </row>
    <row r="49" spans="2:3" x14ac:dyDescent="0.25">
      <c r="B49" s="50" t="s">
        <v>109</v>
      </c>
      <c r="C49" s="49">
        <v>2106</v>
      </c>
    </row>
    <row r="50" spans="2:3" x14ac:dyDescent="0.25">
      <c r="B50" s="50" t="s">
        <v>108</v>
      </c>
      <c r="C50" s="49">
        <v>3114</v>
      </c>
    </row>
    <row r="51" spans="2:3" x14ac:dyDescent="0.25">
      <c r="B51" s="50" t="s">
        <v>107</v>
      </c>
      <c r="C51" s="49">
        <v>3302</v>
      </c>
    </row>
    <row r="52" spans="2:3" x14ac:dyDescent="0.25">
      <c r="B52" s="50" t="s">
        <v>106</v>
      </c>
      <c r="C52" s="49">
        <v>9102</v>
      </c>
    </row>
    <row r="53" spans="2:3" x14ac:dyDescent="0.25">
      <c r="B53" s="48" t="s">
        <v>105</v>
      </c>
      <c r="C53" s="46">
        <v>2110</v>
      </c>
    </row>
    <row r="54" spans="2:3" x14ac:dyDescent="0.25">
      <c r="B54" s="48" t="s">
        <v>104</v>
      </c>
      <c r="C54" s="49">
        <v>2209</v>
      </c>
    </row>
    <row r="55" spans="2:3" x14ac:dyDescent="0.25">
      <c r="B55" s="48" t="s">
        <v>103</v>
      </c>
      <c r="C55" s="49">
        <v>2901</v>
      </c>
    </row>
    <row r="56" spans="2:3" x14ac:dyDescent="0.25">
      <c r="B56" s="48" t="s">
        <v>102</v>
      </c>
      <c r="C56" s="46">
        <v>3103</v>
      </c>
    </row>
    <row r="57" spans="2:3" x14ac:dyDescent="0.25">
      <c r="B57" s="48" t="s">
        <v>101</v>
      </c>
      <c r="C57" s="46">
        <v>3107</v>
      </c>
    </row>
    <row r="58" spans="2:3" x14ac:dyDescent="0.25">
      <c r="B58" s="48" t="s">
        <v>100</v>
      </c>
      <c r="C58" s="46">
        <v>3117</v>
      </c>
    </row>
    <row r="59" spans="2:3" x14ac:dyDescent="0.25">
      <c r="B59" s="48" t="s">
        <v>99</v>
      </c>
      <c r="C59" s="46">
        <v>3204</v>
      </c>
    </row>
    <row r="60" spans="2:3" x14ac:dyDescent="0.25">
      <c r="B60" s="47" t="s">
        <v>98</v>
      </c>
      <c r="C60" s="46">
        <v>3901</v>
      </c>
    </row>
    <row r="61" spans="2:3" x14ac:dyDescent="0.25">
      <c r="B61" s="48" t="s">
        <v>97</v>
      </c>
      <c r="C61" s="46">
        <v>3902</v>
      </c>
    </row>
    <row r="62" spans="2:3" x14ac:dyDescent="0.25">
      <c r="B62" s="48" t="s">
        <v>96</v>
      </c>
      <c r="C62" s="46">
        <v>4108</v>
      </c>
    </row>
    <row r="63" spans="2:3" x14ac:dyDescent="0.25">
      <c r="B63" s="48" t="s">
        <v>95</v>
      </c>
      <c r="C63" s="46">
        <v>4112</v>
      </c>
    </row>
    <row r="64" spans="2:3" x14ac:dyDescent="0.25">
      <c r="B64" s="48" t="s">
        <v>94</v>
      </c>
      <c r="C64" s="46">
        <v>9103</v>
      </c>
    </row>
    <row r="65" spans="2:3" x14ac:dyDescent="0.25">
      <c r="B65" s="48" t="s">
        <v>93</v>
      </c>
      <c r="C65" s="46">
        <v>9104</v>
      </c>
    </row>
    <row r="66" spans="2:3" x14ac:dyDescent="0.25">
      <c r="B66" s="47" t="s">
        <v>92</v>
      </c>
      <c r="C66" s="46">
        <v>2104</v>
      </c>
    </row>
    <row r="67" spans="2:3" x14ac:dyDescent="0.25">
      <c r="B67" s="48" t="s">
        <v>91</v>
      </c>
      <c r="C67" s="46">
        <v>2114</v>
      </c>
    </row>
    <row r="68" spans="2:3" x14ac:dyDescent="0.25">
      <c r="B68" s="48" t="s">
        <v>90</v>
      </c>
      <c r="C68" s="46">
        <v>2206</v>
      </c>
    </row>
    <row r="69" spans="2:3" x14ac:dyDescent="0.25">
      <c r="B69" s="48" t="s">
        <v>89</v>
      </c>
      <c r="C69" s="46">
        <v>2207</v>
      </c>
    </row>
    <row r="70" spans="2:3" x14ac:dyDescent="0.25">
      <c r="B70" s="48" t="s">
        <v>88</v>
      </c>
      <c r="C70" s="46">
        <v>2208</v>
      </c>
    </row>
    <row r="71" spans="2:3" x14ac:dyDescent="0.25">
      <c r="B71" s="48" t="s">
        <v>87</v>
      </c>
      <c r="C71" s="46">
        <v>2211</v>
      </c>
    </row>
    <row r="72" spans="2:3" x14ac:dyDescent="0.25">
      <c r="B72" s="48" t="s">
        <v>86</v>
      </c>
      <c r="C72" s="46">
        <v>2301</v>
      </c>
    </row>
    <row r="73" spans="2:3" x14ac:dyDescent="0.25">
      <c r="B73" s="48" t="s">
        <v>85</v>
      </c>
      <c r="C73" s="46">
        <v>2302</v>
      </c>
    </row>
    <row r="74" spans="2:3" x14ac:dyDescent="0.25">
      <c r="B74" s="48" t="s">
        <v>84</v>
      </c>
      <c r="C74" s="49">
        <v>2902</v>
      </c>
    </row>
    <row r="75" spans="2:3" x14ac:dyDescent="0.25">
      <c r="B75" s="48" t="s">
        <v>83</v>
      </c>
      <c r="C75" s="49">
        <v>2903</v>
      </c>
    </row>
    <row r="76" spans="2:3" x14ac:dyDescent="0.25">
      <c r="B76" s="48" t="s">
        <v>82</v>
      </c>
      <c r="C76" s="49">
        <v>2904</v>
      </c>
    </row>
    <row r="77" spans="2:3" x14ac:dyDescent="0.25">
      <c r="B77" s="47" t="s">
        <v>81</v>
      </c>
      <c r="C77" s="49">
        <v>2905</v>
      </c>
    </row>
    <row r="78" spans="2:3" x14ac:dyDescent="0.25">
      <c r="B78" s="48" t="s">
        <v>80</v>
      </c>
      <c r="C78" s="46">
        <v>2906</v>
      </c>
    </row>
    <row r="79" spans="2:3" x14ac:dyDescent="0.25">
      <c r="B79" s="48" t="s">
        <v>79</v>
      </c>
      <c r="C79" s="46">
        <v>3102</v>
      </c>
    </row>
    <row r="80" spans="2:3" x14ac:dyDescent="0.25">
      <c r="B80" s="48" t="s">
        <v>78</v>
      </c>
      <c r="C80" s="46">
        <v>3104</v>
      </c>
    </row>
    <row r="81" spans="2:3" x14ac:dyDescent="0.25">
      <c r="B81" s="48" t="s">
        <v>77</v>
      </c>
      <c r="C81" s="46">
        <v>3115</v>
      </c>
    </row>
    <row r="82" spans="2:3" x14ac:dyDescent="0.25">
      <c r="B82" s="48" t="s">
        <v>76</v>
      </c>
      <c r="C82" s="46">
        <v>3201</v>
      </c>
    </row>
    <row r="83" spans="2:3" x14ac:dyDescent="0.25">
      <c r="B83" s="48" t="s">
        <v>75</v>
      </c>
      <c r="C83" s="46">
        <v>3301</v>
      </c>
    </row>
    <row r="84" spans="2:3" x14ac:dyDescent="0.25">
      <c r="B84" s="48" t="s">
        <v>74</v>
      </c>
      <c r="C84" s="46">
        <v>3303</v>
      </c>
    </row>
    <row r="85" spans="2:3" x14ac:dyDescent="0.25">
      <c r="B85" s="48" t="s">
        <v>73</v>
      </c>
      <c r="C85" s="46">
        <v>4101</v>
      </c>
    </row>
    <row r="86" spans="2:3" x14ac:dyDescent="0.25">
      <c r="B86" s="48" t="s">
        <v>72</v>
      </c>
      <c r="C86" s="46">
        <v>4102</v>
      </c>
    </row>
    <row r="87" spans="2:3" x14ac:dyDescent="0.25">
      <c r="B87" s="48" t="s">
        <v>71</v>
      </c>
      <c r="C87" s="46">
        <v>4106</v>
      </c>
    </row>
    <row r="88" spans="2:3" x14ac:dyDescent="0.25">
      <c r="B88" s="48" t="s">
        <v>70</v>
      </c>
      <c r="C88" s="46">
        <v>4107</v>
      </c>
    </row>
    <row r="89" spans="2:3" x14ac:dyDescent="0.25">
      <c r="B89" s="48" t="s">
        <v>69</v>
      </c>
      <c r="C89" s="46">
        <v>4109</v>
      </c>
    </row>
    <row r="90" spans="2:3" x14ac:dyDescent="0.25">
      <c r="B90" s="48" t="s">
        <v>68</v>
      </c>
      <c r="C90" s="46">
        <v>4110</v>
      </c>
    </row>
    <row r="91" spans="2:3" x14ac:dyDescent="0.25">
      <c r="B91" s="48" t="s">
        <v>67</v>
      </c>
      <c r="C91" s="46">
        <v>4111</v>
      </c>
    </row>
    <row r="92" spans="2:3" x14ac:dyDescent="0.25">
      <c r="B92" s="47" t="s">
        <v>66</v>
      </c>
      <c r="C92" s="46">
        <v>4301</v>
      </c>
    </row>
    <row r="93" spans="2:3" x14ac:dyDescent="0.25">
      <c r="B93" s="48" t="s">
        <v>65</v>
      </c>
      <c r="C93" s="49">
        <v>9107</v>
      </c>
    </row>
    <row r="94" spans="2:3" x14ac:dyDescent="0.25">
      <c r="B94" s="48" t="s">
        <v>64</v>
      </c>
      <c r="C94" s="46">
        <v>9108</v>
      </c>
    </row>
    <row r="95" spans="2:3" x14ac:dyDescent="0.25">
      <c r="B95" s="47" t="s">
        <v>63</v>
      </c>
      <c r="C95" s="46">
        <v>9109</v>
      </c>
    </row>
    <row r="96" spans="2:3" x14ac:dyDescent="0.25">
      <c r="B96" s="47" t="s">
        <v>62</v>
      </c>
      <c r="C96" s="46">
        <v>9110</v>
      </c>
    </row>
    <row r="97" spans="2:3" x14ac:dyDescent="0.25">
      <c r="B97" s="47" t="s">
        <v>61</v>
      </c>
      <c r="C97" s="46">
        <v>9918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I97"/>
  <sheetViews>
    <sheetView tabSelected="1" topLeftCell="A4" zoomScale="77" zoomScaleNormal="77" zoomScaleSheetLayoutView="80" workbookViewId="0">
      <selection activeCell="J9" sqref="J9"/>
    </sheetView>
  </sheetViews>
  <sheetFormatPr baseColWidth="10" defaultColWidth="11.42578125" defaultRowHeight="15" x14ac:dyDescent="0.25"/>
  <cols>
    <col min="1" max="1" width="31.140625" style="34" customWidth="1"/>
    <col min="2" max="2" width="40.28515625" style="34" customWidth="1"/>
    <col min="3" max="4" width="14.7109375" style="34" bestFit="1" customWidth="1"/>
    <col min="5" max="7" width="5.7109375" style="44" customWidth="1"/>
    <col min="8" max="8" width="18" style="30" customWidth="1"/>
    <col min="9" max="9" width="11.42578125" style="30"/>
    <col min="10" max="10" width="13.42578125" style="30" customWidth="1"/>
    <col min="11" max="11" width="17.5703125" style="30" customWidth="1"/>
    <col min="12" max="12" width="16.5703125" style="30" customWidth="1"/>
    <col min="13" max="16384" width="11.42578125" style="30"/>
  </cols>
  <sheetData>
    <row r="1" spans="1:9" s="38" customFormat="1" ht="28.5" x14ac:dyDescent="0.2">
      <c r="A1" s="255" t="s">
        <v>277</v>
      </c>
      <c r="B1" s="255"/>
      <c r="C1" s="255"/>
      <c r="D1" s="255"/>
      <c r="E1" s="255"/>
      <c r="F1" s="255"/>
      <c r="G1" s="255"/>
    </row>
    <row r="2" spans="1:9" s="38" customFormat="1" ht="15" customHeight="1" x14ac:dyDescent="0.2">
      <c r="A2" s="58"/>
      <c r="B2" s="58"/>
      <c r="C2" s="58"/>
      <c r="D2" s="58"/>
      <c r="E2" s="58"/>
      <c r="F2" s="58"/>
      <c r="G2" s="58"/>
    </row>
    <row r="3" spans="1:9" s="38" customFormat="1" x14ac:dyDescent="0.2">
      <c r="A3" s="254" t="s">
        <v>351</v>
      </c>
      <c r="B3" s="254"/>
      <c r="C3" s="254"/>
      <c r="D3" s="254"/>
      <c r="E3" s="254"/>
      <c r="F3" s="254"/>
      <c r="G3" s="254"/>
    </row>
    <row r="4" spans="1:9" x14ac:dyDescent="0.25">
      <c r="A4" s="39"/>
      <c r="B4" s="39"/>
      <c r="C4" s="39"/>
      <c r="D4" s="39"/>
      <c r="E4" s="40"/>
      <c r="F4" s="40"/>
      <c r="G4" s="40"/>
    </row>
    <row r="5" spans="1:9" s="38" customFormat="1" ht="21" customHeight="1" x14ac:dyDescent="0.2">
      <c r="A5" s="256" t="s">
        <v>287</v>
      </c>
      <c r="B5" s="256" t="s">
        <v>234</v>
      </c>
      <c r="C5" s="256" t="s">
        <v>51</v>
      </c>
      <c r="D5" s="256" t="s">
        <v>52</v>
      </c>
      <c r="E5" s="256" t="s">
        <v>47</v>
      </c>
      <c r="F5" s="256"/>
      <c r="G5" s="256"/>
    </row>
    <row r="6" spans="1:9" s="38" customFormat="1" ht="22.15" customHeight="1" x14ac:dyDescent="0.2">
      <c r="A6" s="256"/>
      <c r="B6" s="256"/>
      <c r="C6" s="256"/>
      <c r="D6" s="256"/>
      <c r="E6" s="25" t="s">
        <v>353</v>
      </c>
      <c r="F6" s="25" t="s">
        <v>354</v>
      </c>
      <c r="G6" s="25" t="s">
        <v>355</v>
      </c>
    </row>
    <row r="7" spans="1:9" s="38" customFormat="1" ht="108" customHeight="1" x14ac:dyDescent="0.2">
      <c r="A7" s="252" t="str">
        <f>+'Base de cálc ppto'!A4</f>
        <v>Aulas de clase, laboratorios y salas de sistemas dotadas de los elementos necesarios para el proceso de aprendizaje</v>
      </c>
      <c r="B7" s="143" t="str">
        <f>+'Base de cálc ppto'!B4</f>
        <v>Adquisición e instalación de sistema de aires acondicionados para el optimo de salas de sistemas</v>
      </c>
      <c r="C7" s="144">
        <v>43009</v>
      </c>
      <c r="D7" s="144">
        <v>43040</v>
      </c>
      <c r="E7" s="145"/>
      <c r="F7" s="145"/>
      <c r="G7" s="148"/>
    </row>
    <row r="8" spans="1:9" s="38" customFormat="1" ht="106.5" customHeight="1" x14ac:dyDescent="0.2">
      <c r="A8" s="253"/>
      <c r="B8" s="143" t="str">
        <f>+'Base de cálc ppto'!B5</f>
        <v xml:space="preserve">Adquisición de equipos de computo y video beam para aulas de clase  para promover el uso de TICS en lo procesos formativos y a su vez dotar de cableado UTP, swichwes, racks, canaletas y acces point, para realizar las conexiones de red de voz y datos  para espacios misionales. </v>
      </c>
      <c r="C8" s="144">
        <v>42856</v>
      </c>
      <c r="D8" s="144">
        <v>43070</v>
      </c>
      <c r="E8" s="145"/>
      <c r="F8" s="145"/>
      <c r="G8" s="25"/>
    </row>
    <row r="9" spans="1:9" s="38" customFormat="1" ht="71.25" customHeight="1" x14ac:dyDescent="0.2">
      <c r="A9" s="252" t="str">
        <f>+'Base de cálc ppto'!A6</f>
        <v xml:space="preserve">Biblioteca institucional dotada de recursos bibliográficos y plataformas informáticas de acuerdo a la naturaleza de sus programas académicos </v>
      </c>
      <c r="B9" s="143" t="str">
        <f>+'Base de cálc ppto'!B6</f>
        <v>Adquisición de recursos bibliográficos para el apoyo a la formación e investigación de los estudiantes y docentes</v>
      </c>
      <c r="C9" s="144">
        <v>42979</v>
      </c>
      <c r="D9" s="144">
        <v>43040</v>
      </c>
      <c r="E9" s="25"/>
      <c r="F9" s="145"/>
      <c r="G9" s="145"/>
    </row>
    <row r="10" spans="1:9" s="38" customFormat="1" ht="42.75" x14ac:dyDescent="0.2">
      <c r="A10" s="253"/>
      <c r="B10" s="143" t="str">
        <f>+'Base de cálc ppto'!B7</f>
        <v>Adquisición de software y bases de datos para modernizar y agilizar la prestación del servicio en la biblioteca institucional</v>
      </c>
      <c r="C10" s="144">
        <v>42979</v>
      </c>
      <c r="D10" s="144">
        <v>43070</v>
      </c>
      <c r="E10" s="25"/>
      <c r="F10" s="25"/>
      <c r="G10" s="25"/>
    </row>
    <row r="11" spans="1:9" s="38" customFormat="1" x14ac:dyDescent="0.2">
      <c r="A11" s="42"/>
      <c r="B11" s="42"/>
      <c r="C11" s="42"/>
      <c r="D11" s="42"/>
      <c r="E11" s="43"/>
      <c r="F11" s="43"/>
      <c r="G11" s="43"/>
      <c r="I11" s="41"/>
    </row>
    <row r="12" spans="1:9" s="38" customFormat="1" x14ac:dyDescent="0.2">
      <c r="A12" s="42"/>
      <c r="B12" s="42"/>
      <c r="C12" s="42"/>
      <c r="D12" s="42"/>
      <c r="E12" s="43"/>
      <c r="F12" s="43"/>
      <c r="G12" s="43"/>
      <c r="I12" s="41"/>
    </row>
    <row r="13" spans="1:9" s="38" customFormat="1" x14ac:dyDescent="0.2">
      <c r="A13" s="42"/>
      <c r="B13" s="42"/>
      <c r="C13" s="42"/>
      <c r="D13" s="42"/>
      <c r="E13" s="43"/>
      <c r="F13" s="43"/>
      <c r="G13" s="43"/>
      <c r="I13" s="41"/>
    </row>
    <row r="14" spans="1:9" s="38" customFormat="1" x14ac:dyDescent="0.2">
      <c r="A14" s="42"/>
      <c r="B14" s="42"/>
      <c r="C14" s="42"/>
      <c r="D14" s="42"/>
      <c r="E14" s="43"/>
      <c r="F14" s="43"/>
      <c r="G14" s="43"/>
      <c r="I14" s="41"/>
    </row>
    <row r="15" spans="1:9" s="38" customFormat="1" x14ac:dyDescent="0.2">
      <c r="A15" s="42"/>
      <c r="B15" s="42"/>
      <c r="C15" s="42"/>
      <c r="D15" s="42"/>
      <c r="E15" s="43"/>
      <c r="F15" s="43"/>
      <c r="G15" s="43"/>
      <c r="I15" s="41"/>
    </row>
    <row r="16" spans="1:9" s="38" customFormat="1" x14ac:dyDescent="0.2">
      <c r="A16" s="42"/>
      <c r="B16" s="42"/>
      <c r="C16" s="42"/>
      <c r="D16" s="42"/>
      <c r="E16" s="43"/>
      <c r="F16" s="43"/>
      <c r="G16" s="43"/>
    </row>
    <row r="17" spans="1:7" s="38" customFormat="1" x14ac:dyDescent="0.2">
      <c r="A17" s="42"/>
      <c r="B17" s="42"/>
      <c r="C17" s="42"/>
      <c r="D17" s="42"/>
      <c r="E17" s="43"/>
      <c r="F17" s="43"/>
      <c r="G17" s="43"/>
    </row>
    <row r="18" spans="1:7" s="38" customFormat="1" x14ac:dyDescent="0.2">
      <c r="A18" s="42"/>
      <c r="B18" s="42"/>
      <c r="C18" s="42"/>
      <c r="D18" s="42"/>
      <c r="E18" s="43"/>
      <c r="F18" s="43"/>
      <c r="G18" s="43"/>
    </row>
    <row r="19" spans="1:7" s="38" customFormat="1" x14ac:dyDescent="0.2">
      <c r="A19" s="42"/>
      <c r="B19" s="42"/>
      <c r="C19" s="42"/>
      <c r="D19" s="42"/>
      <c r="E19" s="43"/>
      <c r="F19" s="43"/>
      <c r="G19" s="43"/>
    </row>
    <row r="20" spans="1:7" s="38" customFormat="1" x14ac:dyDescent="0.2">
      <c r="A20" s="42"/>
      <c r="B20" s="42"/>
      <c r="C20" s="42"/>
      <c r="D20" s="42"/>
      <c r="E20" s="43"/>
      <c r="F20" s="43"/>
      <c r="G20" s="43"/>
    </row>
    <row r="21" spans="1:7" s="38" customFormat="1" x14ac:dyDescent="0.2">
      <c r="A21" s="42"/>
      <c r="B21" s="42"/>
      <c r="C21" s="42"/>
      <c r="D21" s="42"/>
      <c r="E21" s="43"/>
      <c r="F21" s="43"/>
      <c r="G21" s="43"/>
    </row>
    <row r="22" spans="1:7" s="38" customFormat="1" x14ac:dyDescent="0.2">
      <c r="A22" s="42"/>
      <c r="B22" s="42"/>
      <c r="C22" s="42"/>
      <c r="D22" s="42"/>
      <c r="E22" s="43"/>
      <c r="F22" s="43"/>
      <c r="G22" s="43"/>
    </row>
    <row r="23" spans="1:7" s="38" customFormat="1" x14ac:dyDescent="0.2">
      <c r="A23" s="42"/>
      <c r="B23" s="42"/>
      <c r="C23" s="42"/>
      <c r="D23" s="42"/>
      <c r="E23" s="43"/>
      <c r="F23" s="43"/>
      <c r="G23" s="43"/>
    </row>
    <row r="24" spans="1:7" s="38" customFormat="1" x14ac:dyDescent="0.2">
      <c r="A24" s="42"/>
      <c r="B24" s="42"/>
      <c r="C24" s="42"/>
      <c r="D24" s="42"/>
      <c r="E24" s="43"/>
      <c r="F24" s="43"/>
      <c r="G24" s="43"/>
    </row>
    <row r="25" spans="1:7" s="38" customFormat="1" x14ac:dyDescent="0.2">
      <c r="A25" s="42"/>
      <c r="B25" s="42"/>
      <c r="C25" s="42"/>
      <c r="D25" s="42"/>
      <c r="E25" s="43"/>
      <c r="F25" s="43"/>
      <c r="G25" s="43"/>
    </row>
    <row r="26" spans="1:7" s="38" customFormat="1" x14ac:dyDescent="0.2">
      <c r="A26" s="42"/>
      <c r="B26" s="42"/>
      <c r="C26" s="42"/>
      <c r="D26" s="42"/>
      <c r="E26" s="43"/>
      <c r="F26" s="43"/>
      <c r="G26" s="43"/>
    </row>
    <row r="27" spans="1:7" s="38" customFormat="1" x14ac:dyDescent="0.2">
      <c r="A27" s="42"/>
      <c r="B27" s="42"/>
      <c r="C27" s="42"/>
      <c r="D27" s="42"/>
      <c r="E27" s="43"/>
      <c r="F27" s="43"/>
      <c r="G27" s="43"/>
    </row>
    <row r="28" spans="1:7" s="38" customFormat="1" x14ac:dyDescent="0.2">
      <c r="A28" s="42"/>
      <c r="B28" s="42"/>
      <c r="C28" s="42"/>
      <c r="D28" s="42"/>
      <c r="E28" s="43"/>
      <c r="F28" s="43"/>
      <c r="G28" s="43"/>
    </row>
    <row r="29" spans="1:7" s="38" customFormat="1" x14ac:dyDescent="0.2">
      <c r="A29" s="42"/>
      <c r="B29" s="42"/>
      <c r="C29" s="42"/>
      <c r="D29" s="42"/>
      <c r="E29" s="43"/>
      <c r="F29" s="43"/>
      <c r="G29" s="43"/>
    </row>
    <row r="30" spans="1:7" s="38" customFormat="1" x14ac:dyDescent="0.2">
      <c r="A30" s="42"/>
      <c r="B30" s="42"/>
      <c r="C30" s="42"/>
      <c r="D30" s="42"/>
      <c r="E30" s="43"/>
      <c r="F30" s="43"/>
      <c r="G30" s="43"/>
    </row>
    <row r="31" spans="1:7" s="38" customFormat="1" x14ac:dyDescent="0.2">
      <c r="A31" s="42"/>
      <c r="B31" s="42"/>
      <c r="C31" s="42"/>
      <c r="D31" s="42"/>
      <c r="E31" s="43"/>
      <c r="F31" s="43"/>
      <c r="G31" s="43"/>
    </row>
    <row r="32" spans="1:7" s="38" customFormat="1" x14ac:dyDescent="0.2">
      <c r="A32" s="42"/>
      <c r="B32" s="42"/>
      <c r="C32" s="42"/>
      <c r="D32" s="42"/>
      <c r="E32" s="43"/>
      <c r="F32" s="43"/>
      <c r="G32" s="43"/>
    </row>
    <row r="33" spans="1:7" s="38" customFormat="1" x14ac:dyDescent="0.2">
      <c r="A33" s="42"/>
      <c r="B33" s="42"/>
      <c r="C33" s="42"/>
      <c r="D33" s="42"/>
      <c r="E33" s="43"/>
      <c r="F33" s="43"/>
      <c r="G33" s="43"/>
    </row>
    <row r="34" spans="1:7" s="38" customFormat="1" x14ac:dyDescent="0.2">
      <c r="A34" s="42"/>
      <c r="B34" s="42"/>
      <c r="C34" s="42"/>
      <c r="D34" s="42"/>
      <c r="E34" s="43"/>
      <c r="F34" s="43"/>
      <c r="G34" s="43"/>
    </row>
    <row r="35" spans="1:7" s="38" customFormat="1" x14ac:dyDescent="0.2">
      <c r="A35" s="42"/>
      <c r="B35" s="42"/>
      <c r="C35" s="42"/>
      <c r="D35" s="42"/>
      <c r="E35" s="43"/>
      <c r="F35" s="43"/>
      <c r="G35" s="43"/>
    </row>
    <row r="36" spans="1:7" s="38" customFormat="1" x14ac:dyDescent="0.2">
      <c r="A36" s="42"/>
      <c r="B36" s="42"/>
      <c r="C36" s="42"/>
      <c r="D36" s="42"/>
      <c r="E36" s="43"/>
      <c r="F36" s="43"/>
      <c r="G36" s="43"/>
    </row>
    <row r="37" spans="1:7" s="38" customFormat="1" x14ac:dyDescent="0.2">
      <c r="A37" s="42"/>
      <c r="B37" s="42"/>
      <c r="C37" s="42"/>
      <c r="D37" s="42"/>
      <c r="E37" s="43"/>
      <c r="F37" s="43"/>
      <c r="G37" s="43"/>
    </row>
    <row r="38" spans="1:7" s="38" customFormat="1" x14ac:dyDescent="0.2">
      <c r="A38" s="42"/>
      <c r="B38" s="42"/>
      <c r="C38" s="42"/>
      <c r="D38" s="42"/>
      <c r="E38" s="43"/>
      <c r="F38" s="43"/>
      <c r="G38" s="43"/>
    </row>
    <row r="39" spans="1:7" s="38" customFormat="1" x14ac:dyDescent="0.2">
      <c r="A39" s="42"/>
      <c r="B39" s="42"/>
      <c r="C39" s="42"/>
      <c r="D39" s="42"/>
      <c r="E39" s="43"/>
      <c r="F39" s="43"/>
      <c r="G39" s="43"/>
    </row>
    <row r="40" spans="1:7" s="38" customFormat="1" x14ac:dyDescent="0.2">
      <c r="A40" s="42"/>
      <c r="B40" s="42"/>
      <c r="C40" s="42"/>
      <c r="D40" s="42"/>
      <c r="E40" s="43"/>
      <c r="F40" s="43"/>
      <c r="G40" s="43"/>
    </row>
    <row r="41" spans="1:7" s="38" customFormat="1" x14ac:dyDescent="0.2">
      <c r="A41" s="42"/>
      <c r="B41" s="42"/>
      <c r="C41" s="42"/>
      <c r="D41" s="42"/>
      <c r="E41" s="43"/>
      <c r="F41" s="43"/>
      <c r="G41" s="43"/>
    </row>
    <row r="42" spans="1:7" s="38" customFormat="1" x14ac:dyDescent="0.2">
      <c r="A42" s="42"/>
      <c r="B42" s="42"/>
      <c r="C42" s="42"/>
      <c r="D42" s="42"/>
      <c r="E42" s="43"/>
      <c r="F42" s="43"/>
      <c r="G42" s="43"/>
    </row>
    <row r="43" spans="1:7" s="38" customFormat="1" x14ac:dyDescent="0.2">
      <c r="A43" s="42"/>
      <c r="B43" s="42"/>
      <c r="C43" s="42"/>
      <c r="D43" s="42"/>
      <c r="E43" s="43"/>
      <c r="F43" s="43"/>
      <c r="G43" s="43"/>
    </row>
    <row r="44" spans="1:7" s="38" customFormat="1" x14ac:dyDescent="0.2">
      <c r="A44" s="42"/>
      <c r="B44" s="42"/>
      <c r="C44" s="42"/>
      <c r="D44" s="42"/>
      <c r="E44" s="43"/>
      <c r="F44" s="43"/>
      <c r="G44" s="43"/>
    </row>
    <row r="45" spans="1:7" s="38" customFormat="1" x14ac:dyDescent="0.2">
      <c r="A45" s="42"/>
      <c r="B45" s="42"/>
      <c r="C45" s="42"/>
      <c r="D45" s="42"/>
      <c r="E45" s="43"/>
      <c r="F45" s="43"/>
      <c r="G45" s="43"/>
    </row>
    <row r="46" spans="1:7" s="38" customFormat="1" x14ac:dyDescent="0.2">
      <c r="A46" s="42"/>
      <c r="B46" s="42"/>
      <c r="C46" s="42"/>
      <c r="D46" s="42"/>
      <c r="E46" s="43"/>
      <c r="F46" s="43"/>
      <c r="G46" s="43"/>
    </row>
    <row r="47" spans="1:7" s="38" customFormat="1" x14ac:dyDescent="0.2">
      <c r="A47" s="42"/>
      <c r="B47" s="42"/>
      <c r="C47" s="42"/>
      <c r="D47" s="42"/>
      <c r="E47" s="43"/>
      <c r="F47" s="43"/>
      <c r="G47" s="43"/>
    </row>
    <row r="48" spans="1:7" s="38" customFormat="1" x14ac:dyDescent="0.2">
      <c r="A48" s="42"/>
      <c r="B48" s="42"/>
      <c r="C48" s="42"/>
      <c r="D48" s="42"/>
      <c r="E48" s="43"/>
      <c r="F48" s="43"/>
      <c r="G48" s="43"/>
    </row>
    <row r="49" spans="1:7" s="38" customFormat="1" x14ac:dyDescent="0.2">
      <c r="A49" s="42"/>
      <c r="B49" s="42"/>
      <c r="C49" s="42"/>
      <c r="D49" s="42"/>
      <c r="E49" s="43"/>
      <c r="F49" s="43"/>
      <c r="G49" s="43"/>
    </row>
    <row r="50" spans="1:7" s="38" customFormat="1" x14ac:dyDescent="0.2">
      <c r="A50" s="42"/>
      <c r="B50" s="42"/>
      <c r="C50" s="42"/>
      <c r="D50" s="42"/>
      <c r="E50" s="43"/>
      <c r="F50" s="43"/>
      <c r="G50" s="43"/>
    </row>
    <row r="51" spans="1:7" s="38" customFormat="1" x14ac:dyDescent="0.2">
      <c r="A51" s="42"/>
      <c r="B51" s="42"/>
      <c r="C51" s="42"/>
      <c r="D51" s="42"/>
      <c r="E51" s="43"/>
      <c r="F51" s="43"/>
      <c r="G51" s="43"/>
    </row>
    <row r="52" spans="1:7" s="38" customFormat="1" x14ac:dyDescent="0.2">
      <c r="A52" s="42"/>
      <c r="B52" s="42"/>
      <c r="C52" s="42"/>
      <c r="D52" s="42"/>
      <c r="E52" s="43"/>
      <c r="F52" s="43"/>
      <c r="G52" s="43"/>
    </row>
    <row r="53" spans="1:7" s="38" customFormat="1" x14ac:dyDescent="0.2">
      <c r="A53" s="42"/>
      <c r="B53" s="42"/>
      <c r="C53" s="42"/>
      <c r="D53" s="42"/>
      <c r="E53" s="43"/>
      <c r="F53" s="43"/>
      <c r="G53" s="43"/>
    </row>
    <row r="54" spans="1:7" s="38" customFormat="1" x14ac:dyDescent="0.2">
      <c r="A54" s="42"/>
      <c r="B54" s="42"/>
      <c r="C54" s="42"/>
      <c r="D54" s="42"/>
      <c r="E54" s="43"/>
      <c r="F54" s="43"/>
      <c r="G54" s="43"/>
    </row>
    <row r="55" spans="1:7" s="38" customFormat="1" x14ac:dyDescent="0.2">
      <c r="A55" s="42"/>
      <c r="B55" s="42"/>
      <c r="C55" s="42"/>
      <c r="D55" s="42"/>
      <c r="E55" s="43"/>
      <c r="F55" s="43"/>
      <c r="G55" s="43"/>
    </row>
    <row r="56" spans="1:7" s="38" customFormat="1" x14ac:dyDescent="0.2">
      <c r="A56" s="42"/>
      <c r="B56" s="42"/>
      <c r="C56" s="42"/>
      <c r="D56" s="42"/>
      <c r="E56" s="43"/>
      <c r="F56" s="43"/>
      <c r="G56" s="43"/>
    </row>
    <row r="57" spans="1:7" s="38" customFormat="1" x14ac:dyDescent="0.2">
      <c r="A57" s="42"/>
      <c r="B57" s="42"/>
      <c r="C57" s="42"/>
      <c r="D57" s="42"/>
      <c r="E57" s="43"/>
      <c r="F57" s="43"/>
      <c r="G57" s="43"/>
    </row>
    <row r="58" spans="1:7" s="38" customFormat="1" x14ac:dyDescent="0.2">
      <c r="A58" s="42"/>
      <c r="B58" s="42"/>
      <c r="C58" s="42"/>
      <c r="D58" s="42"/>
      <c r="E58" s="43"/>
      <c r="F58" s="43"/>
      <c r="G58" s="43"/>
    </row>
    <row r="59" spans="1:7" s="38" customFormat="1" x14ac:dyDescent="0.2">
      <c r="A59" s="42"/>
      <c r="B59" s="42"/>
      <c r="C59" s="42"/>
      <c r="D59" s="42"/>
      <c r="E59" s="43"/>
      <c r="F59" s="43"/>
      <c r="G59" s="43"/>
    </row>
    <row r="60" spans="1:7" s="38" customFormat="1" x14ac:dyDescent="0.2">
      <c r="A60" s="42"/>
      <c r="B60" s="42"/>
      <c r="C60" s="42"/>
      <c r="D60" s="42"/>
      <c r="E60" s="43"/>
      <c r="F60" s="43"/>
      <c r="G60" s="43"/>
    </row>
    <row r="61" spans="1:7" s="38" customFormat="1" x14ac:dyDescent="0.2">
      <c r="A61" s="42"/>
      <c r="B61" s="42"/>
      <c r="C61" s="42"/>
      <c r="D61" s="42"/>
      <c r="E61" s="43"/>
      <c r="F61" s="43"/>
      <c r="G61" s="43"/>
    </row>
    <row r="62" spans="1:7" s="38" customFormat="1" x14ac:dyDescent="0.2">
      <c r="A62" s="42"/>
      <c r="B62" s="42"/>
      <c r="C62" s="42"/>
      <c r="D62" s="42"/>
      <c r="E62" s="43"/>
      <c r="F62" s="43"/>
      <c r="G62" s="43"/>
    </row>
    <row r="63" spans="1:7" s="38" customFormat="1" x14ac:dyDescent="0.2">
      <c r="A63" s="42"/>
      <c r="B63" s="42"/>
      <c r="C63" s="42"/>
      <c r="D63" s="42"/>
      <c r="E63" s="43"/>
      <c r="F63" s="43"/>
      <c r="G63" s="43"/>
    </row>
    <row r="64" spans="1:7" s="38" customFormat="1" x14ac:dyDescent="0.2">
      <c r="A64" s="42"/>
      <c r="B64" s="42"/>
      <c r="C64" s="42"/>
      <c r="D64" s="42"/>
      <c r="E64" s="43"/>
      <c r="F64" s="43"/>
      <c r="G64" s="43"/>
    </row>
    <row r="65" spans="1:7" s="38" customFormat="1" x14ac:dyDescent="0.2">
      <c r="A65" s="42"/>
      <c r="B65" s="42"/>
      <c r="C65" s="42"/>
      <c r="D65" s="42"/>
      <c r="E65" s="43"/>
      <c r="F65" s="43"/>
      <c r="G65" s="43"/>
    </row>
    <row r="66" spans="1:7" s="38" customFormat="1" x14ac:dyDescent="0.2">
      <c r="A66" s="42"/>
      <c r="B66" s="42"/>
      <c r="C66" s="42"/>
      <c r="D66" s="42"/>
      <c r="E66" s="43"/>
      <c r="F66" s="43"/>
      <c r="G66" s="43"/>
    </row>
    <row r="67" spans="1:7" s="38" customFormat="1" x14ac:dyDescent="0.2">
      <c r="A67" s="42"/>
      <c r="B67" s="42"/>
      <c r="C67" s="42"/>
      <c r="D67" s="42"/>
      <c r="E67" s="43"/>
      <c r="F67" s="43"/>
      <c r="G67" s="43"/>
    </row>
    <row r="68" spans="1:7" s="38" customFormat="1" x14ac:dyDescent="0.2">
      <c r="A68" s="42"/>
      <c r="B68" s="42"/>
      <c r="C68" s="42"/>
      <c r="D68" s="42"/>
      <c r="E68" s="43"/>
      <c r="F68" s="43"/>
      <c r="G68" s="43"/>
    </row>
    <row r="69" spans="1:7" s="38" customFormat="1" x14ac:dyDescent="0.2">
      <c r="A69" s="42"/>
      <c r="B69" s="42"/>
      <c r="C69" s="42"/>
      <c r="D69" s="42"/>
      <c r="E69" s="43"/>
      <c r="F69" s="43"/>
      <c r="G69" s="43"/>
    </row>
    <row r="70" spans="1:7" s="38" customFormat="1" x14ac:dyDescent="0.2">
      <c r="A70" s="42"/>
      <c r="B70" s="42"/>
      <c r="C70" s="42"/>
      <c r="D70" s="42"/>
      <c r="E70" s="43"/>
      <c r="F70" s="43"/>
      <c r="G70" s="43"/>
    </row>
    <row r="71" spans="1:7" s="38" customFormat="1" x14ac:dyDescent="0.2">
      <c r="A71" s="42"/>
      <c r="B71" s="42"/>
      <c r="C71" s="42"/>
      <c r="D71" s="42"/>
      <c r="E71" s="43"/>
      <c r="F71" s="43"/>
      <c r="G71" s="43"/>
    </row>
    <row r="72" spans="1:7" s="38" customFormat="1" x14ac:dyDescent="0.2">
      <c r="A72" s="42"/>
      <c r="B72" s="42"/>
      <c r="C72" s="42"/>
      <c r="D72" s="42"/>
      <c r="E72" s="43"/>
      <c r="F72" s="43"/>
      <c r="G72" s="43"/>
    </row>
    <row r="73" spans="1:7" s="38" customFormat="1" x14ac:dyDescent="0.2">
      <c r="A73" s="42"/>
      <c r="B73" s="42"/>
      <c r="C73" s="42"/>
      <c r="D73" s="42"/>
      <c r="E73" s="43"/>
      <c r="F73" s="43"/>
      <c r="G73" s="43"/>
    </row>
    <row r="74" spans="1:7" s="38" customFormat="1" x14ac:dyDescent="0.2">
      <c r="A74" s="42"/>
      <c r="B74" s="42"/>
      <c r="C74" s="42"/>
      <c r="D74" s="42"/>
      <c r="E74" s="43"/>
      <c r="F74" s="43"/>
      <c r="G74" s="43"/>
    </row>
    <row r="75" spans="1:7" s="38" customFormat="1" x14ac:dyDescent="0.2">
      <c r="A75" s="42"/>
      <c r="B75" s="42"/>
      <c r="C75" s="42"/>
      <c r="D75" s="42"/>
      <c r="E75" s="43"/>
      <c r="F75" s="43"/>
      <c r="G75" s="43"/>
    </row>
    <row r="76" spans="1:7" s="38" customFormat="1" x14ac:dyDescent="0.2">
      <c r="A76" s="42"/>
      <c r="B76" s="42"/>
      <c r="C76" s="42"/>
      <c r="D76" s="42"/>
      <c r="E76" s="43"/>
      <c r="F76" s="43"/>
      <c r="G76" s="43"/>
    </row>
    <row r="77" spans="1:7" s="38" customFormat="1" x14ac:dyDescent="0.2">
      <c r="A77" s="42"/>
      <c r="B77" s="42"/>
      <c r="C77" s="42"/>
      <c r="D77" s="42"/>
      <c r="E77" s="43"/>
      <c r="F77" s="43"/>
      <c r="G77" s="43"/>
    </row>
    <row r="78" spans="1:7" s="38" customFormat="1" x14ac:dyDescent="0.2">
      <c r="A78" s="42"/>
      <c r="B78" s="42"/>
      <c r="C78" s="42"/>
      <c r="D78" s="42"/>
      <c r="E78" s="43"/>
      <c r="F78" s="43"/>
      <c r="G78" s="43"/>
    </row>
    <row r="79" spans="1:7" s="38" customFormat="1" x14ac:dyDescent="0.2">
      <c r="A79" s="42"/>
      <c r="B79" s="42"/>
      <c r="C79" s="42"/>
      <c r="D79" s="42"/>
      <c r="E79" s="43"/>
      <c r="F79" s="43"/>
      <c r="G79" s="43"/>
    </row>
    <row r="80" spans="1:7" s="38" customFormat="1" x14ac:dyDescent="0.2">
      <c r="A80" s="42"/>
      <c r="B80" s="42"/>
      <c r="C80" s="42"/>
      <c r="D80" s="42"/>
      <c r="E80" s="43"/>
      <c r="F80" s="43"/>
      <c r="G80" s="43"/>
    </row>
    <row r="81" spans="1:7" s="38" customFormat="1" x14ac:dyDescent="0.2">
      <c r="A81" s="42"/>
      <c r="B81" s="42"/>
      <c r="C81" s="42"/>
      <c r="D81" s="42"/>
      <c r="E81" s="43"/>
      <c r="F81" s="43"/>
      <c r="G81" s="43"/>
    </row>
    <row r="82" spans="1:7" s="38" customFormat="1" x14ac:dyDescent="0.2">
      <c r="A82" s="42"/>
      <c r="B82" s="42"/>
      <c r="C82" s="42"/>
      <c r="D82" s="42"/>
      <c r="E82" s="43"/>
      <c r="F82" s="43"/>
      <c r="G82" s="43"/>
    </row>
    <row r="83" spans="1:7" s="38" customFormat="1" x14ac:dyDescent="0.2">
      <c r="A83" s="42"/>
      <c r="B83" s="42"/>
      <c r="C83" s="42"/>
      <c r="D83" s="42"/>
      <c r="E83" s="43"/>
      <c r="F83" s="43"/>
      <c r="G83" s="43"/>
    </row>
    <row r="84" spans="1:7" s="38" customFormat="1" x14ac:dyDescent="0.2">
      <c r="A84" s="42"/>
      <c r="B84" s="42"/>
      <c r="C84" s="42"/>
      <c r="D84" s="42"/>
      <c r="E84" s="43"/>
      <c r="F84" s="43"/>
      <c r="G84" s="43"/>
    </row>
    <row r="85" spans="1:7" s="38" customFormat="1" x14ac:dyDescent="0.2">
      <c r="A85" s="42"/>
      <c r="B85" s="42"/>
      <c r="C85" s="42"/>
      <c r="D85" s="42"/>
      <c r="E85" s="43"/>
      <c r="F85" s="43"/>
      <c r="G85" s="43"/>
    </row>
    <row r="86" spans="1:7" s="38" customFormat="1" x14ac:dyDescent="0.2">
      <c r="A86" s="42"/>
      <c r="B86" s="42"/>
      <c r="C86" s="42"/>
      <c r="D86" s="42"/>
      <c r="E86" s="43"/>
      <c r="F86" s="43"/>
      <c r="G86" s="43"/>
    </row>
    <row r="87" spans="1:7" s="38" customFormat="1" x14ac:dyDescent="0.2">
      <c r="A87" s="42"/>
      <c r="B87" s="42"/>
      <c r="C87" s="42"/>
      <c r="D87" s="42"/>
      <c r="E87" s="43"/>
      <c r="F87" s="43"/>
      <c r="G87" s="43"/>
    </row>
    <row r="88" spans="1:7" s="38" customFormat="1" x14ac:dyDescent="0.2">
      <c r="A88" s="42"/>
      <c r="B88" s="42"/>
      <c r="C88" s="42"/>
      <c r="D88" s="42"/>
      <c r="E88" s="43"/>
      <c r="F88" s="43"/>
      <c r="G88" s="43"/>
    </row>
    <row r="89" spans="1:7" s="38" customFormat="1" x14ac:dyDescent="0.2">
      <c r="A89" s="42"/>
      <c r="B89" s="42"/>
      <c r="C89" s="42"/>
      <c r="D89" s="42"/>
      <c r="E89" s="43"/>
      <c r="F89" s="43"/>
      <c r="G89" s="43"/>
    </row>
    <row r="90" spans="1:7" s="38" customFormat="1" x14ac:dyDescent="0.2">
      <c r="A90" s="42"/>
      <c r="B90" s="42"/>
      <c r="C90" s="42"/>
      <c r="D90" s="42"/>
      <c r="E90" s="43"/>
      <c r="F90" s="43"/>
      <c r="G90" s="43"/>
    </row>
    <row r="91" spans="1:7" s="38" customFormat="1" x14ac:dyDescent="0.2">
      <c r="A91" s="42"/>
      <c r="B91" s="42"/>
      <c r="C91" s="42"/>
      <c r="D91" s="42"/>
      <c r="E91" s="43"/>
      <c r="F91" s="43"/>
      <c r="G91" s="43"/>
    </row>
    <row r="92" spans="1:7" s="38" customFormat="1" x14ac:dyDescent="0.2">
      <c r="A92" s="42"/>
      <c r="B92" s="42"/>
      <c r="C92" s="42"/>
      <c r="D92" s="42"/>
      <c r="E92" s="43"/>
      <c r="F92" s="43"/>
      <c r="G92" s="43"/>
    </row>
    <row r="93" spans="1:7" s="38" customFormat="1" x14ac:dyDescent="0.2">
      <c r="A93" s="42"/>
      <c r="B93" s="42"/>
      <c r="C93" s="42"/>
      <c r="D93" s="42"/>
      <c r="E93" s="43"/>
      <c r="F93" s="43"/>
      <c r="G93" s="43"/>
    </row>
    <row r="94" spans="1:7" s="38" customFormat="1" x14ac:dyDescent="0.2">
      <c r="A94" s="42"/>
      <c r="B94" s="42"/>
      <c r="C94" s="42"/>
      <c r="D94" s="42"/>
      <c r="E94" s="43"/>
      <c r="F94" s="43"/>
      <c r="G94" s="43"/>
    </row>
    <row r="95" spans="1:7" s="38" customFormat="1" x14ac:dyDescent="0.2">
      <c r="A95" s="42"/>
      <c r="B95" s="42"/>
      <c r="C95" s="42"/>
      <c r="D95" s="42"/>
      <c r="E95" s="43"/>
      <c r="F95" s="43"/>
      <c r="G95" s="43"/>
    </row>
    <row r="96" spans="1:7" s="38" customFormat="1" x14ac:dyDescent="0.2">
      <c r="A96" s="42"/>
      <c r="B96" s="42"/>
      <c r="C96" s="42"/>
      <c r="D96" s="42"/>
      <c r="E96" s="43"/>
      <c r="F96" s="43"/>
      <c r="G96" s="43"/>
    </row>
    <row r="97" spans="1:7" s="38" customFormat="1" x14ac:dyDescent="0.2">
      <c r="A97" s="42"/>
      <c r="B97" s="42"/>
      <c r="C97" s="42"/>
      <c r="D97" s="42"/>
      <c r="E97" s="43"/>
      <c r="F97" s="43"/>
      <c r="G97" s="43"/>
    </row>
  </sheetData>
  <sheetProtection formatCells="0" formatColumns="0" formatRows="0" insertRows="0"/>
  <mergeCells count="9">
    <mergeCell ref="A7:A8"/>
    <mergeCell ref="A9:A10"/>
    <mergeCell ref="A3:G3"/>
    <mergeCell ref="A1:G1"/>
    <mergeCell ref="A5:A6"/>
    <mergeCell ref="B5:B6"/>
    <mergeCell ref="C5:C6"/>
    <mergeCell ref="D5:D6"/>
    <mergeCell ref="E5:G5"/>
  </mergeCells>
  <printOptions horizontalCentered="1"/>
  <pageMargins left="0.23622047244094491" right="0.31496062992125984" top="0.62992125984251968" bottom="0.35433070866141736" header="0.43307086614173229" footer="0.11811023622047245"/>
  <pageSetup firstPageNumber="8" orientation="landscape" useFirstPageNumber="1" r:id="rId1"/>
  <headerFooter alignWithMargins="0">
    <oddHeader>&amp;C&amp;8&amp;F</oddHeader>
    <oddFooter>&amp;C&amp;A&amp;R&amp;P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S54"/>
  <sheetViews>
    <sheetView topLeftCell="A7" workbookViewId="0">
      <selection activeCell="B1" sqref="B1"/>
    </sheetView>
  </sheetViews>
  <sheetFormatPr baseColWidth="10" defaultColWidth="11.42578125" defaultRowHeight="12.75" x14ac:dyDescent="0.2"/>
  <cols>
    <col min="1" max="1" width="1.28515625" style="13" customWidth="1"/>
    <col min="2" max="2" width="5.7109375" style="15" customWidth="1"/>
    <col min="3" max="3" width="36.42578125" style="15" customWidth="1"/>
    <col min="4" max="4" width="31.85546875" style="15" customWidth="1"/>
    <col min="5" max="19" width="11.42578125" style="13"/>
    <col min="20" max="16384" width="11.42578125" style="15"/>
  </cols>
  <sheetData>
    <row r="1" spans="2:4" ht="13.5" thickBot="1" x14ac:dyDescent="0.25">
      <c r="B1" s="13"/>
      <c r="C1" s="13"/>
      <c r="D1" s="14"/>
    </row>
    <row r="2" spans="2:4" ht="14.25" thickTop="1" thickBot="1" x14ac:dyDescent="0.25">
      <c r="B2" s="13"/>
      <c r="C2" s="16"/>
      <c r="D2" s="17" t="s">
        <v>31</v>
      </c>
    </row>
    <row r="3" spans="2:4" ht="12" customHeight="1" thickTop="1" x14ac:dyDescent="0.2">
      <c r="B3" s="1"/>
      <c r="C3" s="10" t="s">
        <v>8</v>
      </c>
      <c r="D3" s="2" t="e">
        <f>CONCATENATE('Info General'!#REF!,";",'Info General'!#REF!,";",'Info General'!#REF!,";",'Info General'!#REF!)</f>
        <v>#REF!</v>
      </c>
    </row>
    <row r="4" spans="2:4" ht="12" customHeight="1" x14ac:dyDescent="0.2">
      <c r="B4" s="1"/>
      <c r="C4" s="10" t="s">
        <v>30</v>
      </c>
      <c r="D4" s="2" t="e">
        <f>'Info General'!#REF!</f>
        <v>#REF!</v>
      </c>
    </row>
    <row r="5" spans="2:4" ht="12" customHeight="1" x14ac:dyDescent="0.2">
      <c r="B5" s="1"/>
      <c r="C5" s="10" t="s">
        <v>44</v>
      </c>
      <c r="D5" s="18" t="e">
        <f>'Info General'!#REF!</f>
        <v>#REF!</v>
      </c>
    </row>
    <row r="6" spans="2:4" ht="12" customHeight="1" x14ac:dyDescent="0.2">
      <c r="B6" s="1"/>
      <c r="C6" s="10" t="s">
        <v>45</v>
      </c>
      <c r="D6" s="18" t="e">
        <f>'Info General'!#REF!</f>
        <v>#REF!</v>
      </c>
    </row>
    <row r="7" spans="2:4" ht="12" customHeight="1" x14ac:dyDescent="0.2">
      <c r="B7" s="1"/>
      <c r="C7" s="10" t="s">
        <v>10</v>
      </c>
      <c r="D7" s="2" t="str">
        <f>'Info. Proponente'!C4</f>
        <v>INSTITUTO TECNICO NACIONAL DE COMERCIO SIMON RODRIGUEZ</v>
      </c>
    </row>
    <row r="8" spans="2:4" ht="12" customHeight="1" x14ac:dyDescent="0.2">
      <c r="B8" s="1"/>
      <c r="C8" s="10" t="s">
        <v>11</v>
      </c>
      <c r="D8" s="2" t="e">
        <f>#REF!</f>
        <v>#REF!</v>
      </c>
    </row>
    <row r="9" spans="2:4" ht="12" customHeight="1" x14ac:dyDescent="0.2">
      <c r="B9" s="1"/>
      <c r="C9" s="10" t="s">
        <v>12</v>
      </c>
      <c r="D9" s="2">
        <f>'Info General'!B15</f>
        <v>415000000</v>
      </c>
    </row>
    <row r="10" spans="2:4" ht="12" customHeight="1" x14ac:dyDescent="0.2">
      <c r="B10" s="1"/>
      <c r="C10" s="10" t="s">
        <v>13</v>
      </c>
      <c r="D10" s="2" t="e">
        <f>'Info General'!#REF!</f>
        <v>#REF!</v>
      </c>
    </row>
    <row r="11" spans="2:4" ht="12" customHeight="1" x14ac:dyDescent="0.2">
      <c r="B11" s="1">
        <v>1</v>
      </c>
      <c r="C11" s="10" t="s">
        <v>29</v>
      </c>
      <c r="D11" s="3" t="e">
        <f>'Info General'!#REF!</f>
        <v>#REF!</v>
      </c>
    </row>
    <row r="12" spans="2:4" ht="12" customHeight="1" x14ac:dyDescent="0.2">
      <c r="B12" s="1">
        <v>2</v>
      </c>
      <c r="C12" s="10" t="s">
        <v>1</v>
      </c>
      <c r="D12" s="3">
        <f>IF('Info. Proponente'!F20&lt;&gt;0,('Info General'!#REF!*12)/'Info. Proponente'!F20-1,0)</f>
        <v>0</v>
      </c>
    </row>
    <row r="13" spans="2:4" ht="12" customHeight="1" x14ac:dyDescent="0.2">
      <c r="B13" s="1" t="s">
        <v>2</v>
      </c>
      <c r="C13" s="10" t="s">
        <v>3</v>
      </c>
      <c r="D13" s="3" t="e">
        <f>IF('Info. Proponente'!#REF!&lt;&gt;0,('Info General'!#REF!*12)/'Info. Proponente'!F20-1,0)</f>
        <v>#REF!</v>
      </c>
    </row>
    <row r="14" spans="2:4" ht="12" customHeight="1" x14ac:dyDescent="0.2">
      <c r="B14" s="1">
        <v>3</v>
      </c>
      <c r="C14" s="10" t="s">
        <v>5</v>
      </c>
      <c r="D14" s="3" t="e">
        <f>IF('Info. Proponente'!C21&lt;&gt;0,'Info. Proponente'!C21/'Info. Proponente'!C20,0)</f>
        <v>#DIV/0!</v>
      </c>
    </row>
    <row r="15" spans="2:4" ht="12" customHeight="1" x14ac:dyDescent="0.2">
      <c r="B15" s="1">
        <v>4</v>
      </c>
      <c r="C15" s="10" t="s">
        <v>32</v>
      </c>
      <c r="D15" s="3" t="e">
        <f>IF('Info General'!#REF!=0,0,'Info General'!#REF!/'Info General'!#REF!)</f>
        <v>#REF!</v>
      </c>
    </row>
    <row r="16" spans="2:4" ht="12" customHeight="1" x14ac:dyDescent="0.2">
      <c r="B16" s="1">
        <v>5</v>
      </c>
      <c r="C16" s="10" t="s">
        <v>6</v>
      </c>
      <c r="D16" s="4" t="e">
        <f>SUM('Info General'!#REF!,'Info General'!#REF!,'Info General'!#REF!,'Info General'!#REF!)</f>
        <v>#REF!</v>
      </c>
    </row>
    <row r="17" spans="2:4" ht="12" customHeight="1" x14ac:dyDescent="0.2">
      <c r="B17" s="1">
        <v>6</v>
      </c>
      <c r="C17" s="10" t="s">
        <v>21</v>
      </c>
      <c r="D17" s="5" t="e">
        <f>IF('Info General'!#REF!=0,0,'Info General'!#REF!*12/'Info General'!#REF!)</f>
        <v>#REF!</v>
      </c>
    </row>
    <row r="18" spans="2:4" ht="12" customHeight="1" x14ac:dyDescent="0.2">
      <c r="B18" s="19" t="s">
        <v>33</v>
      </c>
      <c r="C18" s="10" t="s">
        <v>22</v>
      </c>
      <c r="D18" s="5" t="e">
        <f>'Info. Proponente'!#REF!</f>
        <v>#REF!</v>
      </c>
    </row>
    <row r="19" spans="2:4" ht="12" customHeight="1" x14ac:dyDescent="0.2">
      <c r="B19" s="19" t="s">
        <v>34</v>
      </c>
      <c r="C19" s="10" t="s">
        <v>23</v>
      </c>
      <c r="D19" s="6" t="e">
        <f>'Info. Proponente'!#REF!</f>
        <v>#REF!</v>
      </c>
    </row>
    <row r="20" spans="2:4" ht="12" customHeight="1" x14ac:dyDescent="0.2">
      <c r="B20" s="19" t="s">
        <v>35</v>
      </c>
      <c r="C20" s="10" t="s">
        <v>24</v>
      </c>
      <c r="D20" s="6" t="e">
        <f>'Info. Proponente'!#REF!</f>
        <v>#REF!</v>
      </c>
    </row>
    <row r="21" spans="2:4" ht="12" customHeight="1" x14ac:dyDescent="0.2">
      <c r="B21" s="19" t="s">
        <v>36</v>
      </c>
      <c r="C21" s="10" t="s">
        <v>25</v>
      </c>
      <c r="D21" s="6" t="e">
        <f>'Info. Proponente'!#REF!</f>
        <v>#REF!</v>
      </c>
    </row>
    <row r="22" spans="2:4" ht="12" customHeight="1" x14ac:dyDescent="0.2">
      <c r="B22" s="19" t="s">
        <v>37</v>
      </c>
      <c r="C22" s="10" t="str">
        <f>CONCATENATE("Cambio en ",C18)</f>
        <v>Cambio en Razón de Liquidez</v>
      </c>
      <c r="D22" s="6" t="e">
        <f>'Info. Proponente'!#REF!</f>
        <v>#REF!</v>
      </c>
    </row>
    <row r="23" spans="2:4" x14ac:dyDescent="0.2">
      <c r="B23" s="19" t="s">
        <v>38</v>
      </c>
      <c r="C23" s="10" t="str">
        <f>CONCATENATE("Cambio en ",C19)</f>
        <v>Cambio en Razón de Endeudamiento</v>
      </c>
      <c r="D23" s="6" t="e">
        <f>'Info. Proponente'!#REF!</f>
        <v>#REF!</v>
      </c>
    </row>
    <row r="24" spans="2:4" x14ac:dyDescent="0.2">
      <c r="B24" s="19" t="s">
        <v>39</v>
      </c>
      <c r="C24" s="10" t="str">
        <f>CONCATENATE("Cambio en ",C20)</f>
        <v>Cambio en Margen Neto</v>
      </c>
      <c r="D24" s="6" t="e">
        <f>'Info. Proponente'!#REF!</f>
        <v>#REF!</v>
      </c>
    </row>
    <row r="25" spans="2:4" x14ac:dyDescent="0.2">
      <c r="B25" s="19" t="s">
        <v>40</v>
      </c>
      <c r="C25" s="10" t="str">
        <f>CONCATENATE("Cambio en ",C21)</f>
        <v>Cambio en Margen Operacional</v>
      </c>
      <c r="D25" s="6" t="e">
        <f>'Info. Proponente'!#REF!</f>
        <v>#REF!</v>
      </c>
    </row>
    <row r="26" spans="2:4" x14ac:dyDescent="0.2">
      <c r="B26" s="1">
        <v>8</v>
      </c>
      <c r="C26" s="10" t="s">
        <v>26</v>
      </c>
      <c r="D26" s="6" t="e">
        <f>IF('Info General'!B15=0,0,'Info. Proponente'!#REF!/'Info General'!B15)</f>
        <v>#REF!</v>
      </c>
    </row>
    <row r="27" spans="2:4" x14ac:dyDescent="0.2">
      <c r="B27" s="1">
        <v>10</v>
      </c>
      <c r="C27" s="10" t="s">
        <v>27</v>
      </c>
      <c r="D27" s="7" t="e">
        <f>IF(SUM(#REF!)=0,0,#REF!/SUM(#REF!))</f>
        <v>#REF!</v>
      </c>
    </row>
    <row r="28" spans="2:4" x14ac:dyDescent="0.2">
      <c r="B28" s="1">
        <v>11</v>
      </c>
      <c r="C28" s="10" t="s">
        <v>28</v>
      </c>
      <c r="D28" s="5" t="str">
        <f>'Info. Proponente'!C8</f>
        <v>37 Años</v>
      </c>
    </row>
    <row r="29" spans="2:4" x14ac:dyDescent="0.2">
      <c r="B29" s="1">
        <v>14</v>
      </c>
      <c r="C29" s="10" t="s">
        <v>41</v>
      </c>
      <c r="D29" s="8" t="e">
        <f>IF('Info General'!#REF!="X",1,SUM('Info General'!#REF!,'Info General'!#REF!,'Info General'!#REF!))</f>
        <v>#REF!</v>
      </c>
    </row>
    <row r="30" spans="2:4" x14ac:dyDescent="0.2">
      <c r="B30" s="1">
        <v>15</v>
      </c>
      <c r="C30" s="10" t="s">
        <v>9</v>
      </c>
      <c r="D30" s="9" t="e">
        <f>'Info. Proponente'!#REF!</f>
        <v>#REF!</v>
      </c>
    </row>
    <row r="31" spans="2:4" ht="26.25" thickBot="1" x14ac:dyDescent="0.25">
      <c r="B31" s="20">
        <v>16</v>
      </c>
      <c r="C31" s="11" t="s">
        <v>20</v>
      </c>
      <c r="D31" s="12" t="e">
        <f>IF('Info General'!#REF!="X",'Info General'!#REF!,IF('Info General'!#REF!="X",'Info General'!#REF!,IF('Info General'!#REF!="X",'Info General'!#REF!,'Info General'!#REF!)))</f>
        <v>#REF!</v>
      </c>
    </row>
    <row r="32" spans="2:4" ht="13.5" thickTop="1" x14ac:dyDescent="0.2">
      <c r="B32" s="13"/>
      <c r="C32" s="13"/>
      <c r="D32" s="13"/>
    </row>
    <row r="33" spans="2:5" x14ac:dyDescent="0.2">
      <c r="B33" s="13"/>
      <c r="C33" s="13"/>
      <c r="D33" s="13"/>
    </row>
    <row r="34" spans="2:5" ht="15" x14ac:dyDescent="0.25">
      <c r="B34" s="13"/>
      <c r="C34" s="13"/>
      <c r="D34" s="21"/>
    </row>
    <row r="35" spans="2:5" ht="15" x14ac:dyDescent="0.25">
      <c r="B35" s="13"/>
      <c r="C35" s="13"/>
      <c r="D35" s="22"/>
    </row>
    <row r="36" spans="2:5" x14ac:dyDescent="0.2">
      <c r="B36" s="13"/>
      <c r="C36" s="13"/>
      <c r="D36" s="13"/>
    </row>
    <row r="37" spans="2:5" x14ac:dyDescent="0.2">
      <c r="B37" s="13"/>
      <c r="C37" s="13"/>
      <c r="D37" s="13"/>
    </row>
    <row r="38" spans="2:5" x14ac:dyDescent="0.2">
      <c r="B38" s="13"/>
      <c r="C38" s="13"/>
      <c r="D38" s="23"/>
    </row>
    <row r="39" spans="2:5" x14ac:dyDescent="0.2">
      <c r="B39" s="13"/>
      <c r="C39" s="13"/>
      <c r="D39" s="13"/>
    </row>
    <row r="40" spans="2:5" ht="15" x14ac:dyDescent="0.25">
      <c r="B40" s="13"/>
      <c r="C40" s="13"/>
      <c r="D40" s="21"/>
    </row>
    <row r="41" spans="2:5" ht="15" x14ac:dyDescent="0.25">
      <c r="B41" s="13"/>
      <c r="C41" s="13"/>
      <c r="D41" s="21"/>
      <c r="E41" s="22"/>
    </row>
    <row r="42" spans="2:5" ht="15" x14ac:dyDescent="0.25">
      <c r="B42" s="13"/>
      <c r="C42" s="13"/>
      <c r="D42" s="24"/>
      <c r="E42" s="22"/>
    </row>
    <row r="43" spans="2:5" ht="15" x14ac:dyDescent="0.25">
      <c r="B43" s="13"/>
      <c r="C43" s="13"/>
      <c r="D43" s="13"/>
      <c r="E43" s="22"/>
    </row>
    <row r="44" spans="2:5" x14ac:dyDescent="0.2">
      <c r="B44" s="13"/>
      <c r="C44" s="13"/>
      <c r="D44" s="13"/>
    </row>
    <row r="45" spans="2:5" x14ac:dyDescent="0.2">
      <c r="B45" s="13"/>
      <c r="C45" s="13"/>
      <c r="D45" s="13"/>
    </row>
    <row r="46" spans="2:5" x14ac:dyDescent="0.2">
      <c r="B46" s="13"/>
      <c r="C46" s="13"/>
      <c r="D46" s="13"/>
    </row>
    <row r="47" spans="2:5" x14ac:dyDescent="0.2">
      <c r="B47" s="13"/>
      <c r="C47" s="13"/>
      <c r="D47" s="13"/>
    </row>
    <row r="48" spans="2:5" x14ac:dyDescent="0.2">
      <c r="B48" s="13"/>
      <c r="C48" s="13"/>
      <c r="D48" s="13"/>
    </row>
    <row r="49" spans="2:4" x14ac:dyDescent="0.2">
      <c r="B49" s="13"/>
      <c r="C49" s="13"/>
      <c r="D49" s="13"/>
    </row>
    <row r="50" spans="2:4" x14ac:dyDescent="0.2">
      <c r="B50" s="13"/>
      <c r="C50" s="13"/>
      <c r="D50" s="13"/>
    </row>
    <row r="51" spans="2:4" x14ac:dyDescent="0.2">
      <c r="B51" s="13"/>
      <c r="C51" s="13"/>
      <c r="D51" s="13"/>
    </row>
    <row r="52" spans="2:4" x14ac:dyDescent="0.2">
      <c r="B52" s="13"/>
      <c r="C52" s="13"/>
      <c r="D52" s="13"/>
    </row>
    <row r="53" spans="2:4" x14ac:dyDescent="0.2">
      <c r="B53" s="13"/>
      <c r="C53" s="13"/>
      <c r="D53" s="13"/>
    </row>
    <row r="54" spans="2:4" x14ac:dyDescent="0.2">
      <c r="B54" s="13"/>
      <c r="C54" s="13"/>
      <c r="D54" s="13"/>
    </row>
  </sheetData>
  <sheetProtection password="E95D" sheet="1"/>
  <phoneticPr fontId="9" type="noConversion"/>
  <pageMargins left="0.75" right="0.75" top="1" bottom="1" header="0" footer="0"/>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B1" sqref="B1"/>
    </sheetView>
  </sheetViews>
  <sheetFormatPr baseColWidth="10" defaultRowHeight="12.75" x14ac:dyDescent="0.2"/>
  <cols>
    <col min="1" max="1" width="32.28515625" bestFit="1" customWidth="1"/>
    <col min="2" max="2" width="16.5703125" customWidth="1"/>
  </cols>
  <sheetData>
    <row r="1" spans="1:4" ht="178.5" x14ac:dyDescent="0.2">
      <c r="A1" s="59" t="s">
        <v>248</v>
      </c>
      <c r="B1" s="60" t="s">
        <v>249</v>
      </c>
      <c r="C1" s="61"/>
      <c r="D1" s="61"/>
    </row>
    <row r="2" spans="1:4" ht="229.5" x14ac:dyDescent="0.2">
      <c r="A2" s="59" t="s">
        <v>250</v>
      </c>
      <c r="B2" s="60" t="s">
        <v>251</v>
      </c>
      <c r="C2" s="60" t="s">
        <v>252</v>
      </c>
      <c r="D2" s="60" t="s">
        <v>253</v>
      </c>
    </row>
    <row r="3" spans="1:4" ht="409.5" x14ac:dyDescent="0.2">
      <c r="A3" s="59" t="s">
        <v>254</v>
      </c>
      <c r="B3" s="60" t="s">
        <v>255</v>
      </c>
      <c r="C3" s="60" t="s">
        <v>256</v>
      </c>
      <c r="D3" s="60" t="s">
        <v>257</v>
      </c>
    </row>
    <row r="8" spans="1:4" x14ac:dyDescent="0.2">
      <c r="A8" s="64" t="s">
        <v>289</v>
      </c>
    </row>
    <row r="9" spans="1:4" x14ac:dyDescent="0.2">
      <c r="A9" s="64" t="s">
        <v>260</v>
      </c>
    </row>
    <row r="11" spans="1:4" x14ac:dyDescent="0.2">
      <c r="A11" s="80" t="s">
        <v>285</v>
      </c>
    </row>
    <row r="12" spans="1:4" x14ac:dyDescent="0.2">
      <c r="A12" s="80" t="s">
        <v>286</v>
      </c>
    </row>
    <row r="15" spans="1:4" x14ac:dyDescent="0.2">
      <c r="A15" s="80" t="s">
        <v>269</v>
      </c>
    </row>
    <row r="16" spans="1:4" x14ac:dyDescent="0.2">
      <c r="A16" s="80" t="s">
        <v>270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63"/>
  <sheetViews>
    <sheetView showGridLines="0" zoomScale="110" zoomScaleNormal="110" zoomScaleSheetLayoutView="80" workbookViewId="0">
      <selection activeCell="C8" sqref="C8:G8"/>
    </sheetView>
  </sheetViews>
  <sheetFormatPr baseColWidth="10" defaultColWidth="11.42578125" defaultRowHeight="14.25" x14ac:dyDescent="0.2"/>
  <cols>
    <col min="1" max="1" width="1.140625" style="88" customWidth="1"/>
    <col min="2" max="2" width="51" style="88" bestFit="1" customWidth="1"/>
    <col min="3" max="3" width="18" style="88" customWidth="1"/>
    <col min="4" max="4" width="13.85546875" style="88" customWidth="1"/>
    <col min="5" max="5" width="24" style="88" customWidth="1"/>
    <col min="6" max="6" width="14.7109375" style="88" hidden="1" customWidth="1"/>
    <col min="7" max="7" width="42.7109375" style="88" customWidth="1"/>
    <col min="8" max="16384" width="11.42578125" style="88"/>
  </cols>
  <sheetData>
    <row r="1" spans="1:8" ht="17.45" customHeight="1" thickBot="1" x14ac:dyDescent="0.25">
      <c r="B1" s="155"/>
      <c r="C1" s="155"/>
      <c r="D1" s="155"/>
      <c r="E1" s="155"/>
      <c r="F1" s="155"/>
      <c r="G1" s="155"/>
    </row>
    <row r="2" spans="1:8" ht="28.9" customHeight="1" thickBot="1" x14ac:dyDescent="0.25">
      <c r="B2" s="157" t="s">
        <v>308</v>
      </c>
      <c r="C2" s="158"/>
      <c r="D2" s="158"/>
      <c r="E2" s="158"/>
      <c r="F2" s="158"/>
      <c r="G2" s="158"/>
    </row>
    <row r="3" spans="1:8" ht="17.45" customHeight="1" x14ac:dyDescent="0.2">
      <c r="B3" s="28"/>
      <c r="C3" s="28"/>
      <c r="D3" s="89"/>
      <c r="E3" s="89"/>
    </row>
    <row r="4" spans="1:8" ht="17.45" customHeight="1" x14ac:dyDescent="0.2">
      <c r="B4" s="103" t="s">
        <v>307</v>
      </c>
      <c r="C4" s="161" t="s">
        <v>311</v>
      </c>
      <c r="D4" s="161"/>
      <c r="E4" s="161"/>
      <c r="F4" s="161"/>
      <c r="G4" s="161"/>
    </row>
    <row r="5" spans="1:8" ht="17.45" customHeight="1" x14ac:dyDescent="0.2">
      <c r="B5" s="104" t="s">
        <v>42</v>
      </c>
      <c r="C5" s="160">
        <v>8002480047</v>
      </c>
      <c r="D5" s="160"/>
      <c r="E5" s="160"/>
      <c r="F5" s="160"/>
      <c r="G5" s="160"/>
    </row>
    <row r="6" spans="1:8" ht="17.45" customHeight="1" x14ac:dyDescent="0.2">
      <c r="B6" s="104" t="s">
        <v>54</v>
      </c>
      <c r="C6" s="161" t="s">
        <v>312</v>
      </c>
      <c r="D6" s="161"/>
      <c r="E6" s="161"/>
      <c r="F6" s="161"/>
      <c r="G6" s="161"/>
    </row>
    <row r="7" spans="1:8" ht="17.45" customHeight="1" x14ac:dyDescent="0.2">
      <c r="A7" s="90"/>
      <c r="B7" s="104" t="s">
        <v>4</v>
      </c>
      <c r="C7" s="159">
        <v>29175</v>
      </c>
      <c r="D7" s="159"/>
      <c r="E7" s="159"/>
      <c r="F7" s="159"/>
      <c r="G7" s="159"/>
    </row>
    <row r="8" spans="1:8" ht="17.45" customHeight="1" x14ac:dyDescent="0.2">
      <c r="B8" s="104" t="s">
        <v>48</v>
      </c>
      <c r="C8" s="163" t="s">
        <v>334</v>
      </c>
      <c r="D8" s="163"/>
      <c r="E8" s="163"/>
      <c r="F8" s="163"/>
      <c r="G8" s="163"/>
      <c r="H8" s="91"/>
    </row>
    <row r="9" spans="1:8" ht="17.45" customHeight="1" x14ac:dyDescent="0.2">
      <c r="B9" s="103" t="s">
        <v>46</v>
      </c>
      <c r="C9" s="149" t="s">
        <v>333</v>
      </c>
      <c r="D9" s="149"/>
      <c r="E9" s="149"/>
      <c r="F9" s="149"/>
      <c r="G9" s="149"/>
    </row>
    <row r="10" spans="1:8" ht="17.45" customHeight="1" x14ac:dyDescent="0.2">
      <c r="B10" s="104" t="s">
        <v>17</v>
      </c>
      <c r="C10" s="149" t="s">
        <v>313</v>
      </c>
      <c r="D10" s="149"/>
      <c r="E10" s="149"/>
      <c r="F10" s="149"/>
      <c r="G10" s="149"/>
    </row>
    <row r="11" spans="1:8" ht="17.45" customHeight="1" x14ac:dyDescent="0.2">
      <c r="B11" s="104" t="s">
        <v>18</v>
      </c>
      <c r="C11" s="149">
        <v>4857046</v>
      </c>
      <c r="D11" s="149"/>
      <c r="E11" s="149"/>
      <c r="F11" s="149"/>
      <c r="G11" s="149"/>
    </row>
    <row r="12" spans="1:8" ht="17.45" customHeight="1" x14ac:dyDescent="0.2">
      <c r="B12" s="104" t="s">
        <v>19</v>
      </c>
      <c r="C12" s="149">
        <v>4857046</v>
      </c>
      <c r="D12" s="149"/>
      <c r="E12" s="149"/>
      <c r="F12" s="149"/>
      <c r="G12" s="149"/>
    </row>
    <row r="13" spans="1:8" ht="17.45" customHeight="1" x14ac:dyDescent="0.2">
      <c r="B13" s="104" t="s">
        <v>0</v>
      </c>
      <c r="C13" s="150" t="s">
        <v>314</v>
      </c>
      <c r="D13" s="149"/>
      <c r="E13" s="149"/>
      <c r="F13" s="149"/>
      <c r="G13" s="149"/>
    </row>
    <row r="14" spans="1:8" ht="17.45" customHeight="1" x14ac:dyDescent="0.2">
      <c r="B14" s="104" t="s">
        <v>7</v>
      </c>
      <c r="C14" s="150" t="s">
        <v>315</v>
      </c>
      <c r="D14" s="149"/>
      <c r="E14" s="149"/>
      <c r="F14" s="149"/>
      <c r="G14" s="149"/>
    </row>
    <row r="15" spans="1:8" ht="17.45" customHeight="1" x14ac:dyDescent="0.2">
      <c r="B15" s="104" t="s">
        <v>306</v>
      </c>
      <c r="C15" s="160" t="s">
        <v>316</v>
      </c>
      <c r="D15" s="160"/>
      <c r="E15" s="160"/>
      <c r="F15" s="160"/>
      <c r="G15" s="160"/>
    </row>
    <row r="16" spans="1:8" ht="17.45" customHeight="1" x14ac:dyDescent="0.2">
      <c r="B16" s="94"/>
      <c r="C16" s="94"/>
      <c r="D16" s="94"/>
      <c r="E16" s="94"/>
      <c r="F16" s="94"/>
      <c r="G16" s="94"/>
    </row>
    <row r="17" spans="1:7" ht="17.45" customHeight="1" x14ac:dyDescent="0.2">
      <c r="B17" s="162" t="s">
        <v>241</v>
      </c>
      <c r="C17" s="162"/>
      <c r="D17" s="162"/>
      <c r="E17" s="162"/>
      <c r="F17" s="162"/>
      <c r="G17" s="162"/>
    </row>
    <row r="18" spans="1:7" ht="17.45" customHeight="1" x14ac:dyDescent="0.2">
      <c r="B18" s="103" t="s">
        <v>242</v>
      </c>
      <c r="C18" s="156">
        <v>2015</v>
      </c>
      <c r="D18" s="156"/>
      <c r="E18" s="156"/>
      <c r="F18" s="156">
        <v>2016</v>
      </c>
      <c r="G18" s="156"/>
    </row>
    <row r="19" spans="1:7" x14ac:dyDescent="0.2">
      <c r="B19" s="102" t="s">
        <v>243</v>
      </c>
      <c r="C19" s="154">
        <v>0</v>
      </c>
      <c r="D19" s="154"/>
      <c r="E19" s="154"/>
      <c r="F19" s="154">
        <v>0</v>
      </c>
      <c r="G19" s="154"/>
    </row>
    <row r="20" spans="1:7" ht="25.9" customHeight="1" x14ac:dyDescent="0.2">
      <c r="B20" s="104" t="s">
        <v>244</v>
      </c>
      <c r="C20" s="154">
        <v>0</v>
      </c>
      <c r="D20" s="154"/>
      <c r="E20" s="154"/>
      <c r="F20" s="154">
        <v>0</v>
      </c>
      <c r="G20" s="154"/>
    </row>
    <row r="21" spans="1:7" ht="17.45" customHeight="1" x14ac:dyDescent="0.2">
      <c r="B21" s="102" t="s">
        <v>245</v>
      </c>
      <c r="C21" s="154">
        <v>7</v>
      </c>
      <c r="D21" s="154"/>
      <c r="E21" s="154"/>
      <c r="F21" s="154">
        <v>9</v>
      </c>
      <c r="G21" s="154"/>
    </row>
    <row r="22" spans="1:7" ht="17.45" customHeight="1" x14ac:dyDescent="0.2">
      <c r="B22" s="153"/>
      <c r="C22" s="153"/>
      <c r="D22" s="153"/>
      <c r="E22" s="153"/>
      <c r="F22" s="153"/>
      <c r="G22" s="153"/>
    </row>
    <row r="23" spans="1:7" ht="17.45" customHeight="1" x14ac:dyDescent="0.2">
      <c r="A23" s="92"/>
      <c r="B23" s="152" t="s">
        <v>238</v>
      </c>
      <c r="C23" s="152"/>
      <c r="D23" s="152"/>
      <c r="E23" s="152"/>
      <c r="F23" s="152"/>
      <c r="G23" s="152"/>
    </row>
    <row r="24" spans="1:7" ht="17.45" customHeight="1" x14ac:dyDescent="0.2">
      <c r="B24" s="152" t="s">
        <v>227</v>
      </c>
      <c r="C24" s="152"/>
      <c r="D24" s="152"/>
      <c r="E24" s="152"/>
      <c r="F24" s="152"/>
      <c r="G24" s="152"/>
    </row>
    <row r="25" spans="1:7" ht="26.45" customHeight="1" x14ac:dyDescent="0.2">
      <c r="B25" s="102" t="s">
        <v>56</v>
      </c>
      <c r="C25" s="95" t="s">
        <v>57</v>
      </c>
      <c r="D25" s="95" t="s">
        <v>58</v>
      </c>
      <c r="E25" s="96" t="s">
        <v>59</v>
      </c>
      <c r="F25" s="96" t="s">
        <v>60</v>
      </c>
      <c r="G25" s="97" t="s">
        <v>236</v>
      </c>
    </row>
    <row r="26" spans="1:7" ht="17.45" customHeight="1" x14ac:dyDescent="0.2">
      <c r="B26" s="98" t="s">
        <v>220</v>
      </c>
      <c r="C26" s="98" t="s">
        <v>206</v>
      </c>
      <c r="D26" s="98" t="s">
        <v>317</v>
      </c>
      <c r="E26" s="98" t="s">
        <v>218</v>
      </c>
      <c r="F26" s="98"/>
      <c r="G26" s="98" t="s">
        <v>319</v>
      </c>
    </row>
    <row r="27" spans="1:7" ht="17.45" customHeight="1" x14ac:dyDescent="0.2">
      <c r="B27" s="98" t="s">
        <v>138</v>
      </c>
      <c r="C27" s="98" t="s">
        <v>149</v>
      </c>
      <c r="D27" s="98" t="s">
        <v>318</v>
      </c>
      <c r="E27" s="98" t="s">
        <v>218</v>
      </c>
      <c r="F27" s="98"/>
      <c r="G27" s="98" t="s">
        <v>319</v>
      </c>
    </row>
    <row r="28" spans="1:7" ht="17.45" customHeight="1" x14ac:dyDescent="0.2">
      <c r="B28" s="98" t="s">
        <v>138</v>
      </c>
      <c r="C28" s="98" t="s">
        <v>149</v>
      </c>
      <c r="D28" s="98" t="s">
        <v>318</v>
      </c>
      <c r="E28" s="98" t="s">
        <v>218</v>
      </c>
      <c r="F28" s="98"/>
      <c r="G28" s="98" t="s">
        <v>320</v>
      </c>
    </row>
    <row r="29" spans="1:7" ht="17.45" customHeight="1" x14ac:dyDescent="0.2">
      <c r="B29" s="98" t="s">
        <v>138</v>
      </c>
      <c r="C29" s="98" t="s">
        <v>149</v>
      </c>
      <c r="D29" s="98" t="s">
        <v>318</v>
      </c>
      <c r="E29" s="98" t="s">
        <v>218</v>
      </c>
      <c r="F29" s="98"/>
      <c r="G29" s="98" t="s">
        <v>321</v>
      </c>
    </row>
    <row r="30" spans="1:7" ht="17.45" customHeight="1" x14ac:dyDescent="0.2">
      <c r="B30" s="98"/>
      <c r="C30" s="98"/>
      <c r="D30" s="98"/>
      <c r="E30" s="98"/>
      <c r="F30" s="98"/>
      <c r="G30" s="98"/>
    </row>
    <row r="31" spans="1:7" ht="17.45" customHeight="1" x14ac:dyDescent="0.2">
      <c r="B31" s="98"/>
      <c r="C31" s="98"/>
      <c r="D31" s="98"/>
      <c r="E31" s="98"/>
      <c r="F31" s="98"/>
      <c r="G31" s="98"/>
    </row>
    <row r="32" spans="1:7" ht="17.45" customHeight="1" x14ac:dyDescent="0.2">
      <c r="B32" s="98"/>
      <c r="C32" s="98"/>
      <c r="D32" s="98"/>
      <c r="E32" s="98"/>
      <c r="F32" s="98"/>
      <c r="G32" s="98"/>
    </row>
    <row r="33" spans="2:7" ht="17.45" customHeight="1" x14ac:dyDescent="0.2">
      <c r="B33" s="98"/>
      <c r="C33" s="98"/>
      <c r="D33" s="98"/>
      <c r="E33" s="98"/>
      <c r="F33" s="98"/>
      <c r="G33" s="98"/>
    </row>
    <row r="34" spans="2:7" ht="17.45" customHeight="1" x14ac:dyDescent="0.2">
      <c r="B34" s="98"/>
      <c r="C34" s="98"/>
      <c r="D34" s="98"/>
      <c r="E34" s="98"/>
      <c r="F34" s="98"/>
      <c r="G34" s="98"/>
    </row>
    <row r="35" spans="2:7" ht="17.45" customHeight="1" x14ac:dyDescent="0.2">
      <c r="B35" s="98"/>
      <c r="C35" s="98"/>
      <c r="D35" s="98"/>
      <c r="E35" s="98"/>
      <c r="F35" s="98"/>
      <c r="G35" s="98"/>
    </row>
    <row r="36" spans="2:7" ht="17.45" customHeight="1" x14ac:dyDescent="0.2">
      <c r="B36" s="100"/>
      <c r="C36" s="100"/>
      <c r="D36" s="100"/>
      <c r="E36" s="100"/>
      <c r="F36" s="100"/>
      <c r="G36" s="100"/>
    </row>
    <row r="37" spans="2:7" ht="17.45" customHeight="1" x14ac:dyDescent="0.2">
      <c r="B37" s="152" t="s">
        <v>237</v>
      </c>
      <c r="C37" s="152"/>
      <c r="D37" s="152"/>
      <c r="E37" s="152"/>
      <c r="F37" s="152"/>
      <c r="G37" s="152"/>
    </row>
    <row r="38" spans="2:7" ht="31.5" customHeight="1" x14ac:dyDescent="0.2">
      <c r="B38" s="102" t="s">
        <v>235</v>
      </c>
      <c r="C38" s="95" t="s">
        <v>230</v>
      </c>
      <c r="D38" s="95" t="s">
        <v>228</v>
      </c>
      <c r="E38" s="96" t="s">
        <v>58</v>
      </c>
      <c r="F38" s="96" t="s">
        <v>229</v>
      </c>
      <c r="G38" s="96" t="s">
        <v>231</v>
      </c>
    </row>
    <row r="39" spans="2:7" ht="17.45" customHeight="1" x14ac:dyDescent="0.2">
      <c r="B39" s="98" t="s">
        <v>215</v>
      </c>
      <c r="C39" s="98" t="s">
        <v>184</v>
      </c>
      <c r="D39" s="98" t="s">
        <v>199</v>
      </c>
      <c r="E39" s="98" t="s">
        <v>317</v>
      </c>
      <c r="F39" s="98"/>
      <c r="G39" s="98">
        <v>2800</v>
      </c>
    </row>
    <row r="40" spans="2:7" ht="17.45" customHeight="1" x14ac:dyDescent="0.2">
      <c r="B40" s="98" t="s">
        <v>208</v>
      </c>
      <c r="C40" s="98" t="s">
        <v>218</v>
      </c>
      <c r="D40" s="98" t="s">
        <v>160</v>
      </c>
      <c r="E40" s="98" t="s">
        <v>317</v>
      </c>
      <c r="F40" s="98"/>
      <c r="G40" s="98">
        <v>2800</v>
      </c>
    </row>
    <row r="41" spans="2:7" ht="17.45" customHeight="1" x14ac:dyDescent="0.2">
      <c r="B41" s="98" t="s">
        <v>201</v>
      </c>
      <c r="C41" s="98" t="s">
        <v>218</v>
      </c>
      <c r="D41" s="98" t="s">
        <v>160</v>
      </c>
      <c r="E41" s="98" t="s">
        <v>317</v>
      </c>
      <c r="F41" s="98"/>
      <c r="G41" s="98">
        <v>2800</v>
      </c>
    </row>
    <row r="42" spans="2:7" ht="17.45" customHeight="1" x14ac:dyDescent="0.2">
      <c r="B42" s="98" t="s">
        <v>162</v>
      </c>
      <c r="C42" s="98" t="s">
        <v>218</v>
      </c>
      <c r="D42" s="98" t="s">
        <v>206</v>
      </c>
      <c r="E42" s="98" t="s">
        <v>317</v>
      </c>
      <c r="F42" s="98"/>
      <c r="G42" s="98">
        <v>2800</v>
      </c>
    </row>
    <row r="43" spans="2:7" ht="17.45" customHeight="1" x14ac:dyDescent="0.2">
      <c r="B43" s="98" t="s">
        <v>151</v>
      </c>
      <c r="C43" s="98" t="s">
        <v>218</v>
      </c>
      <c r="D43" s="98" t="s">
        <v>141</v>
      </c>
      <c r="E43" s="98" t="s">
        <v>318</v>
      </c>
      <c r="F43" s="98"/>
      <c r="G43" s="98">
        <v>2800</v>
      </c>
    </row>
    <row r="44" spans="2:7" ht="17.45" customHeight="1" x14ac:dyDescent="0.2">
      <c r="B44" s="98" t="s">
        <v>194</v>
      </c>
      <c r="C44" s="98" t="s">
        <v>218</v>
      </c>
      <c r="D44" s="98" t="s">
        <v>199</v>
      </c>
      <c r="E44" s="98" t="s">
        <v>317</v>
      </c>
      <c r="F44" s="98"/>
      <c r="G44" s="98">
        <v>2800</v>
      </c>
    </row>
    <row r="45" spans="2:7" ht="17.45" customHeight="1" x14ac:dyDescent="0.2">
      <c r="B45" s="98" t="s">
        <v>187</v>
      </c>
      <c r="C45" s="98" t="s">
        <v>218</v>
      </c>
      <c r="D45" s="98" t="s">
        <v>199</v>
      </c>
      <c r="E45" s="98" t="s">
        <v>317</v>
      </c>
      <c r="F45" s="98"/>
      <c r="G45" s="98">
        <v>2800</v>
      </c>
    </row>
    <row r="46" spans="2:7" ht="17.45" customHeight="1" x14ac:dyDescent="0.2">
      <c r="B46" s="98" t="s">
        <v>180</v>
      </c>
      <c r="C46" s="98" t="s">
        <v>218</v>
      </c>
      <c r="D46" s="98" t="s">
        <v>199</v>
      </c>
      <c r="E46" s="98" t="s">
        <v>317</v>
      </c>
      <c r="F46" s="98"/>
      <c r="G46" s="98">
        <v>2800</v>
      </c>
    </row>
    <row r="47" spans="2:7" ht="17.45" customHeight="1" x14ac:dyDescent="0.2">
      <c r="B47" s="98"/>
      <c r="C47" s="98"/>
      <c r="D47" s="98"/>
      <c r="E47" s="98"/>
      <c r="F47" s="98"/>
      <c r="G47" s="98"/>
    </row>
    <row r="48" spans="2:7" ht="17.45" customHeight="1" x14ac:dyDescent="0.2">
      <c r="B48" s="98"/>
      <c r="C48" s="98"/>
      <c r="D48" s="98"/>
      <c r="E48" s="98"/>
      <c r="F48" s="98"/>
      <c r="G48" s="98"/>
    </row>
    <row r="49" spans="2:7" ht="17.45" customHeight="1" x14ac:dyDescent="0.2">
      <c r="B49" s="94"/>
      <c r="C49" s="94"/>
      <c r="D49" s="94"/>
      <c r="E49" s="94"/>
      <c r="F49" s="94"/>
      <c r="G49" s="94"/>
    </row>
    <row r="50" spans="2:7" ht="17.45" customHeight="1" x14ac:dyDescent="0.2">
      <c r="B50" s="151" t="s">
        <v>239</v>
      </c>
      <c r="C50" s="151"/>
      <c r="D50" s="151"/>
      <c r="E50" s="151"/>
      <c r="F50" s="151"/>
      <c r="G50" s="151"/>
    </row>
    <row r="51" spans="2:7" ht="17.45" customHeight="1" x14ac:dyDescent="0.2">
      <c r="B51" s="102" t="s">
        <v>50</v>
      </c>
      <c r="C51" s="95" t="s">
        <v>224</v>
      </c>
      <c r="D51" s="95" t="s">
        <v>53</v>
      </c>
      <c r="E51" s="96" t="s">
        <v>225</v>
      </c>
      <c r="F51" s="96" t="s">
        <v>226</v>
      </c>
      <c r="G51" s="96" t="s">
        <v>226</v>
      </c>
    </row>
    <row r="52" spans="2:7" ht="17.45" customHeight="1" x14ac:dyDescent="0.2">
      <c r="B52" s="98"/>
      <c r="C52" s="98"/>
      <c r="D52" s="99"/>
      <c r="E52" s="99"/>
      <c r="F52" s="98"/>
      <c r="G52" s="100"/>
    </row>
    <row r="53" spans="2:7" ht="17.45" customHeight="1" x14ac:dyDescent="0.2">
      <c r="B53" s="98"/>
      <c r="C53" s="98"/>
      <c r="D53" s="99"/>
      <c r="E53" s="98"/>
      <c r="F53" s="98"/>
      <c r="G53" s="101"/>
    </row>
    <row r="54" spans="2:7" ht="17.45" customHeight="1" x14ac:dyDescent="0.2">
      <c r="B54" s="98"/>
      <c r="C54" s="98"/>
      <c r="D54" s="99"/>
      <c r="E54" s="98"/>
      <c r="F54" s="98"/>
      <c r="G54" s="101"/>
    </row>
    <row r="55" spans="2:7" ht="17.45" customHeight="1" x14ac:dyDescent="0.2">
      <c r="B55" s="98"/>
      <c r="C55" s="98"/>
      <c r="D55" s="99"/>
      <c r="E55" s="98"/>
      <c r="F55" s="98"/>
      <c r="G55" s="101"/>
    </row>
    <row r="56" spans="2:7" ht="17.45" customHeight="1" x14ac:dyDescent="0.2">
      <c r="B56" s="98"/>
      <c r="C56" s="98"/>
      <c r="D56" s="99"/>
      <c r="E56" s="98"/>
      <c r="F56" s="98"/>
      <c r="G56" s="100"/>
    </row>
    <row r="57" spans="2:7" ht="17.45" customHeight="1" x14ac:dyDescent="0.2">
      <c r="B57" s="98"/>
      <c r="C57" s="98"/>
      <c r="D57" s="99"/>
      <c r="E57" s="98"/>
      <c r="F57" s="98"/>
      <c r="G57" s="101"/>
    </row>
    <row r="58" spans="2:7" ht="17.45" customHeight="1" x14ac:dyDescent="0.2">
      <c r="B58" s="98"/>
      <c r="C58" s="98"/>
      <c r="D58" s="99"/>
      <c r="E58" s="98"/>
      <c r="F58" s="98"/>
      <c r="G58" s="101"/>
    </row>
    <row r="59" spans="2:7" ht="17.45" customHeight="1" x14ac:dyDescent="0.2">
      <c r="B59" s="98"/>
      <c r="C59" s="98"/>
      <c r="D59" s="98"/>
      <c r="E59" s="98"/>
      <c r="F59" s="98"/>
      <c r="G59" s="100"/>
    </row>
    <row r="60" spans="2:7" ht="17.45" customHeight="1" x14ac:dyDescent="0.2">
      <c r="B60" s="98"/>
      <c r="C60" s="98"/>
      <c r="D60" s="98"/>
      <c r="E60" s="98"/>
      <c r="F60" s="98"/>
      <c r="G60" s="100"/>
    </row>
    <row r="61" spans="2:7" ht="17.45" customHeight="1" x14ac:dyDescent="0.2">
      <c r="B61" s="98"/>
      <c r="C61" s="98"/>
      <c r="D61" s="98"/>
      <c r="E61" s="98"/>
      <c r="F61" s="98"/>
      <c r="G61" s="100"/>
    </row>
    <row r="62" spans="2:7" ht="17.45" customHeight="1" x14ac:dyDescent="0.2"/>
    <row r="63" spans="2:7" ht="12.6" customHeight="1" x14ac:dyDescent="0.2"/>
  </sheetData>
  <sheetProtection formatCells="0" formatColumns="0" formatRows="0" selectLockedCells="1"/>
  <dataConsolidate/>
  <mergeCells count="28">
    <mergeCell ref="B1:G1"/>
    <mergeCell ref="F19:G19"/>
    <mergeCell ref="C19:E19"/>
    <mergeCell ref="F18:G18"/>
    <mergeCell ref="B2:G2"/>
    <mergeCell ref="C7:G7"/>
    <mergeCell ref="C13:G13"/>
    <mergeCell ref="C9:G9"/>
    <mergeCell ref="C18:E18"/>
    <mergeCell ref="C5:G5"/>
    <mergeCell ref="C6:G6"/>
    <mergeCell ref="C4:G4"/>
    <mergeCell ref="B17:G17"/>
    <mergeCell ref="C8:G8"/>
    <mergeCell ref="C15:G15"/>
    <mergeCell ref="C11:G11"/>
    <mergeCell ref="C10:G10"/>
    <mergeCell ref="C14:G14"/>
    <mergeCell ref="B50:G50"/>
    <mergeCell ref="B24:G24"/>
    <mergeCell ref="B37:G37"/>
    <mergeCell ref="B23:G23"/>
    <mergeCell ref="B22:G22"/>
    <mergeCell ref="F21:G21"/>
    <mergeCell ref="C20:E20"/>
    <mergeCell ref="C21:E21"/>
    <mergeCell ref="F20:G20"/>
    <mergeCell ref="C12:G12"/>
  </mergeCells>
  <phoneticPr fontId="0" type="noConversion"/>
  <conditionalFormatting sqref="C4:C7 C9:G14 D4:G6 C19:G21">
    <cfRule type="cellIs" dxfId="4" priority="23" stopIfTrue="1" operator="notEqual">
      <formula>""</formula>
    </cfRule>
  </conditionalFormatting>
  <dataValidations xWindow="746" yWindow="390" count="6">
    <dataValidation type="date" operator="lessThan" allowBlank="1" showInputMessage="1" showErrorMessage="1" error="Ingrese la fecha de constitución en el formato dd/mm/aaaa, sin comas, espacios, letras o guiones. _x000a_Recuerde: el tiempo mínimo de constitución para ser proponente de FOMIPYME es de 24 meses." prompt="dd/mm/aaaa" sqref="C7">
      <formula1>39569</formula1>
    </dataValidation>
    <dataValidation type="whole" allowBlank="1" showInputMessage="1" showErrorMessage="1" promptTitle="numero de estudiantes" prompt="digite un numero entero entre 0 y 3000" sqref="F26:F35 G39:G48">
      <formula1>0</formula1>
      <formula2>3000</formula2>
    </dataValidation>
    <dataValidation type="list" allowBlank="1" showInputMessage="1" showErrorMessage="1" sqref="D26:D35">
      <formula1>"Si,No"</formula1>
    </dataValidation>
    <dataValidation type="list" allowBlank="1" showInputMessage="1" showErrorMessage="1" sqref="E39:E48">
      <formula1>"Si, No"</formula1>
    </dataValidation>
    <dataValidation type="list" allowBlank="1" showInputMessage="1" showErrorMessage="1" sqref="G26:G35">
      <formula1>"Mañana,Tarde,Noche"</formula1>
    </dataValidation>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5:G5">
      <formula1>11</formula1>
    </dataValidation>
  </dataValidations>
  <hyperlinks>
    <hyperlink ref="C13" r:id="rId1"/>
    <hyperlink ref="C14" r:id="rId2"/>
  </hyperlinks>
  <printOptions horizontalCentered="1"/>
  <pageMargins left="0.39370078740157483" right="0.39370078740157483" top="1.1811023622047245" bottom="1.1811023622047245" header="0.27559055118110237" footer="0.27559055118110237"/>
  <pageSetup scale="49" orientation="portrait" useFirstPageNumber="1" horizontalDpi="4294967293" verticalDpi="200" r:id="rId3"/>
  <headerFooter alignWithMargins="0">
    <oddHeader>&amp;C&amp;8&amp;F</oddHeader>
    <oddFooter>&amp;C&amp;A&amp;R&amp;P</oddFooter>
  </headerFooter>
  <rowBreaks count="1" manualBreakCount="1">
    <brk id="15" max="15" man="1"/>
  </rowBreaks>
  <extLst>
    <ext xmlns:x14="http://schemas.microsoft.com/office/spreadsheetml/2009/9/main" uri="{CCE6A557-97BC-4b89-ADB6-D9C93CAAB3DF}">
      <x14:dataValidations xmlns:xm="http://schemas.microsoft.com/office/excel/2006/main" xWindow="746" yWindow="390" count="6">
        <x14:dataValidation type="list" allowBlank="1" showInputMessage="1" showErrorMessage="1">
          <x14:formula1>
            <xm:f>'Listas '!$A$2:$A$34</xm:f>
          </x14:formula1>
          <xm:sqref>B26:B35</xm:sqref>
        </x14:dataValidation>
        <x14:dataValidation type="list" allowBlank="1" showInputMessage="1" showErrorMessage="1">
          <x14:formula1>
            <xm:f>'Listas '!$B$2:$B$16</xm:f>
          </x14:formula1>
          <xm:sqref>C26:C35 D39:D48</xm:sqref>
        </x14:dataValidation>
        <x14:dataValidation type="list" allowBlank="1" showInputMessage="1" showErrorMessage="1">
          <x14:formula1>
            <xm:f>'Listas '!$C$2:$C$11</xm:f>
          </x14:formula1>
          <xm:sqref>E26:E35 C39:C48</xm:sqref>
        </x14:dataValidation>
        <x14:dataValidation type="list" allowBlank="1" showInputMessage="1" showErrorMessage="1">
          <x14:formula1>
            <xm:f>'Listas '!$F$2:$F$19</xm:f>
          </x14:formula1>
          <xm:sqref>B52:B61</xm:sqref>
        </x14:dataValidation>
        <x14:dataValidation type="list" allowBlank="1" showInputMessage="1" showErrorMessage="1">
          <x14:formula1>
            <xm:f>'Listas '!$H$2:$H$12</xm:f>
          </x14:formula1>
          <xm:sqref>B39:B48</xm:sqref>
        </x14:dataValidation>
        <x14:dataValidation type="list" allowBlank="1" showInputMessage="1" showErrorMessage="1">
          <x14:formula1>
            <xm:f>'[1]Listas '!#REF!</xm:f>
          </x14:formula1>
          <xm:sqref>F39:F48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N15"/>
  <sheetViews>
    <sheetView zoomScaleNormal="100" zoomScaleSheetLayoutView="100" workbookViewId="0">
      <selection activeCell="A3" sqref="A3:G3"/>
    </sheetView>
  </sheetViews>
  <sheetFormatPr baseColWidth="10" defaultColWidth="11.42578125" defaultRowHeight="14.25" customHeight="1" x14ac:dyDescent="0.2"/>
  <cols>
    <col min="1" max="1" width="39.42578125" style="106" customWidth="1"/>
    <col min="2" max="7" width="7.7109375" style="106" customWidth="1"/>
    <col min="8" max="9" width="4.140625" style="106" customWidth="1"/>
    <col min="10" max="10" width="8.5703125" style="106" customWidth="1"/>
    <col min="11" max="11" width="10.5703125" style="106" customWidth="1"/>
    <col min="12" max="16384" width="11.42578125" style="106"/>
  </cols>
  <sheetData>
    <row r="1" spans="1:14" ht="30.75" customHeight="1" thickBot="1" x14ac:dyDescent="0.25">
      <c r="A1" s="164" t="s">
        <v>262</v>
      </c>
      <c r="B1" s="165"/>
      <c r="C1" s="165"/>
      <c r="D1" s="165"/>
      <c r="E1" s="165"/>
      <c r="F1" s="165"/>
      <c r="G1" s="165"/>
      <c r="H1" s="105"/>
      <c r="I1" s="105"/>
      <c r="J1" s="105"/>
      <c r="K1" s="105"/>
      <c r="L1" s="105"/>
      <c r="M1" s="105"/>
      <c r="N1" s="105"/>
    </row>
    <row r="2" spans="1:14" ht="9" customHeight="1" x14ac:dyDescent="0.2">
      <c r="A2" s="107"/>
      <c r="B2" s="108"/>
      <c r="C2" s="108"/>
      <c r="D2" s="108"/>
      <c r="E2" s="108"/>
      <c r="F2" s="108"/>
      <c r="G2" s="109"/>
    </row>
    <row r="3" spans="1:14" ht="76.150000000000006" customHeight="1" x14ac:dyDescent="0.2">
      <c r="A3" s="178" t="s">
        <v>336</v>
      </c>
      <c r="B3" s="179"/>
      <c r="C3" s="179"/>
      <c r="D3" s="179"/>
      <c r="E3" s="179"/>
      <c r="F3" s="179"/>
      <c r="G3" s="180"/>
    </row>
    <row r="4" spans="1:14" ht="8.25" customHeight="1" x14ac:dyDescent="0.2">
      <c r="A4" s="110"/>
      <c r="B4" s="111"/>
      <c r="C4" s="111"/>
      <c r="D4" s="111"/>
      <c r="E4" s="111"/>
      <c r="F4" s="111"/>
      <c r="G4" s="112"/>
    </row>
    <row r="5" spans="1:14" ht="6.75" customHeight="1" x14ac:dyDescent="0.2">
      <c r="A5" s="113"/>
      <c r="B5" s="114"/>
      <c r="C5" s="114"/>
      <c r="D5" s="114"/>
      <c r="E5" s="114"/>
      <c r="F5" s="114"/>
      <c r="G5" s="115"/>
    </row>
    <row r="6" spans="1:14" ht="12" customHeight="1" x14ac:dyDescent="0.2">
      <c r="A6" s="116" t="s">
        <v>55</v>
      </c>
      <c r="B6" s="134">
        <v>8</v>
      </c>
      <c r="C6" s="119" t="s">
        <v>310</v>
      </c>
      <c r="D6" s="119"/>
      <c r="E6" s="119"/>
      <c r="F6" s="119"/>
      <c r="G6" s="127"/>
    </row>
    <row r="7" spans="1:14" ht="18" customHeight="1" x14ac:dyDescent="0.2">
      <c r="A7" s="116"/>
      <c r="C7" s="117"/>
      <c r="G7" s="118"/>
    </row>
    <row r="8" spans="1:14" ht="102" customHeight="1" x14ac:dyDescent="0.2">
      <c r="A8" s="125" t="s">
        <v>268</v>
      </c>
      <c r="B8" s="187" t="s">
        <v>335</v>
      </c>
      <c r="C8" s="187"/>
      <c r="D8" s="187"/>
      <c r="E8" s="187"/>
      <c r="F8" s="188" t="s">
        <v>269</v>
      </c>
      <c r="G8" s="188"/>
      <c r="K8" s="120" t="s">
        <v>269</v>
      </c>
    </row>
    <row r="9" spans="1:14" ht="16.149999999999999" customHeight="1" thickBot="1" x14ac:dyDescent="0.25">
      <c r="A9" s="121"/>
      <c r="B9" s="123"/>
      <c r="C9" s="123"/>
      <c r="D9" s="122"/>
      <c r="E9" s="122"/>
      <c r="F9" s="122"/>
      <c r="G9" s="124"/>
      <c r="K9" s="120" t="s">
        <v>270</v>
      </c>
    </row>
    <row r="10" spans="1:14" ht="28.5" customHeight="1" thickBot="1" x14ac:dyDescent="0.25">
      <c r="A10" s="175" t="s">
        <v>49</v>
      </c>
      <c r="B10" s="176"/>
      <c r="C10" s="176"/>
      <c r="D10" s="176"/>
      <c r="E10" s="176"/>
      <c r="F10" s="176"/>
      <c r="G10" s="177"/>
      <c r="H10" s="119"/>
      <c r="I10" s="119"/>
    </row>
    <row r="11" spans="1:14" ht="21" customHeight="1" x14ac:dyDescent="0.2">
      <c r="A11" s="166" t="s">
        <v>309</v>
      </c>
      <c r="B11" s="172" t="s">
        <v>43</v>
      </c>
      <c r="C11" s="172"/>
      <c r="D11" s="172"/>
      <c r="E11" s="172" t="s">
        <v>15</v>
      </c>
      <c r="F11" s="172"/>
      <c r="G11" s="173"/>
      <c r="H11" s="119"/>
      <c r="I11" s="119"/>
    </row>
    <row r="12" spans="1:14" ht="44.25" customHeight="1" x14ac:dyDescent="0.2">
      <c r="A12" s="167"/>
      <c r="B12" s="160"/>
      <c r="C12" s="160"/>
      <c r="D12" s="160"/>
      <c r="E12" s="160"/>
      <c r="F12" s="160"/>
      <c r="G12" s="174"/>
      <c r="H12" s="119"/>
      <c r="I12" s="119"/>
    </row>
    <row r="13" spans="1:14" ht="21" customHeight="1" x14ac:dyDescent="0.2">
      <c r="A13" s="93" t="s">
        <v>240</v>
      </c>
      <c r="B13" s="168">
        <v>290000000</v>
      </c>
      <c r="C13" s="168"/>
      <c r="D13" s="168"/>
      <c r="E13" s="169">
        <f>+(B13/$B$15)</f>
        <v>0.6987951807228916</v>
      </c>
      <c r="F13" s="170"/>
      <c r="G13" s="171"/>
      <c r="H13" s="119"/>
      <c r="I13" s="119"/>
    </row>
    <row r="14" spans="1:14" ht="21" customHeight="1" x14ac:dyDescent="0.2">
      <c r="A14" s="93" t="s">
        <v>271</v>
      </c>
      <c r="B14" s="168">
        <v>125000000</v>
      </c>
      <c r="C14" s="168"/>
      <c r="D14" s="168"/>
      <c r="E14" s="169">
        <f>+(B14/$B$15)</f>
        <v>0.30120481927710846</v>
      </c>
      <c r="F14" s="170"/>
      <c r="G14" s="171"/>
      <c r="H14" s="119"/>
      <c r="I14" s="119"/>
    </row>
    <row r="15" spans="1:14" ht="21" customHeight="1" thickBot="1" x14ac:dyDescent="0.25">
      <c r="A15" s="126" t="s">
        <v>16</v>
      </c>
      <c r="B15" s="184">
        <f>SUM(B13:D14)</f>
        <v>415000000</v>
      </c>
      <c r="C15" s="185"/>
      <c r="D15" s="186"/>
      <c r="E15" s="181">
        <f>SUM(E13:G14)</f>
        <v>1</v>
      </c>
      <c r="F15" s="182"/>
      <c r="G15" s="183"/>
      <c r="H15" s="119"/>
      <c r="I15" s="119"/>
    </row>
  </sheetData>
  <sheetProtection formatCells="0" formatColumns="0" formatRows="0" selectLockedCells="1"/>
  <dataConsolidate/>
  <mergeCells count="14">
    <mergeCell ref="E15:G15"/>
    <mergeCell ref="B15:D15"/>
    <mergeCell ref="B8:E8"/>
    <mergeCell ref="F8:G8"/>
    <mergeCell ref="B13:D13"/>
    <mergeCell ref="E13:G13"/>
    <mergeCell ref="A1:G1"/>
    <mergeCell ref="A11:A12"/>
    <mergeCell ref="B14:D14"/>
    <mergeCell ref="E14:G14"/>
    <mergeCell ref="E11:G12"/>
    <mergeCell ref="B11:D12"/>
    <mergeCell ref="A10:G10"/>
    <mergeCell ref="A3:G3"/>
  </mergeCells>
  <phoneticPr fontId="0" type="noConversion"/>
  <conditionalFormatting sqref="D9:G9 B13:D14">
    <cfRule type="cellIs" dxfId="3" priority="43" stopIfTrue="1" operator="notEqual">
      <formula>""</formula>
    </cfRule>
  </conditionalFormatting>
  <conditionalFormatting sqref="D9:G9">
    <cfRule type="cellIs" dxfId="2" priority="19" stopIfTrue="1" operator="notEqual">
      <formula>""</formula>
    </cfRule>
  </conditionalFormatting>
  <conditionalFormatting sqref="D9:G9">
    <cfRule type="cellIs" dxfId="1" priority="13" stopIfTrue="1" operator="notEqual">
      <formula>""</formula>
    </cfRule>
  </conditionalFormatting>
  <conditionalFormatting sqref="B15:G15">
    <cfRule type="cellIs" dxfId="0" priority="1" stopIfTrue="1" operator="notEqual">
      <formula>""</formula>
    </cfRule>
  </conditionalFormatting>
  <printOptions horizontalCentered="1"/>
  <pageMargins left="0.39370078740157483" right="0.39370078740157483" top="0.51181102362204722" bottom="0.39370078740157483" header="0.23622047244094491" footer="0.19685039370078741"/>
  <pageSetup scale="65" firstPageNumber="4" orientation="portrait" useFirstPageNumber="1" r:id="rId1"/>
  <headerFooter alignWithMargins="0">
    <oddHeader>&amp;C&amp;8&amp;F</oddHeader>
    <oddFooter>&amp;C&amp;A&amp;R&amp;P</oddFooter>
  </headerFooter>
  <ignoredErrors>
    <ignoredError sqref="B15 E15"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Criterio!$A$15:$A$16</xm:f>
          </x14:formula1>
          <xm:sqref>F8:G8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J10"/>
  <sheetViews>
    <sheetView view="pageBreakPreview" zoomScaleNormal="90" zoomScaleSheetLayoutView="100" workbookViewId="0">
      <selection activeCell="A4" sqref="A4:G4"/>
    </sheetView>
  </sheetViews>
  <sheetFormatPr baseColWidth="10" defaultColWidth="11.42578125" defaultRowHeight="15" x14ac:dyDescent="0.25"/>
  <cols>
    <col min="1" max="7" width="17.85546875" style="31" customWidth="1"/>
    <col min="8" max="8" width="18" style="29" customWidth="1"/>
    <col min="9" max="9" width="11.42578125" style="29"/>
    <col min="10" max="10" width="13.42578125" style="29" customWidth="1"/>
    <col min="11" max="11" width="17.5703125" style="29" customWidth="1"/>
    <col min="12" max="12" width="16.5703125" style="29" customWidth="1"/>
    <col min="13" max="16384" width="11.42578125" style="29"/>
  </cols>
  <sheetData>
    <row r="1" spans="1:10" ht="27" thickBot="1" x14ac:dyDescent="0.3">
      <c r="A1" s="189" t="s">
        <v>263</v>
      </c>
      <c r="B1" s="190"/>
      <c r="C1" s="190"/>
      <c r="D1" s="190"/>
      <c r="E1" s="190"/>
      <c r="F1" s="190"/>
      <c r="G1" s="191"/>
      <c r="J1" s="32"/>
    </row>
    <row r="2" spans="1:10" ht="15.75" thickBot="1" x14ac:dyDescent="0.3">
      <c r="A2" s="192"/>
      <c r="B2" s="193"/>
      <c r="C2" s="193"/>
      <c r="D2" s="193"/>
      <c r="E2" s="193"/>
      <c r="F2" s="193"/>
      <c r="G2" s="193"/>
      <c r="J2" s="32"/>
    </row>
    <row r="3" spans="1:10" ht="24" customHeight="1" thickBot="1" x14ac:dyDescent="0.3">
      <c r="A3" s="200" t="s">
        <v>279</v>
      </c>
      <c r="B3" s="201"/>
      <c r="C3" s="201"/>
      <c r="D3" s="201"/>
      <c r="E3" s="201"/>
      <c r="F3" s="201"/>
      <c r="G3" s="202"/>
      <c r="J3" s="32"/>
    </row>
    <row r="4" spans="1:10" ht="129" customHeight="1" thickBot="1" x14ac:dyDescent="0.3">
      <c r="A4" s="206" t="s">
        <v>337</v>
      </c>
      <c r="B4" s="207"/>
      <c r="C4" s="207"/>
      <c r="D4" s="207"/>
      <c r="E4" s="207"/>
      <c r="F4" s="207"/>
      <c r="G4" s="208"/>
      <c r="J4" s="32"/>
    </row>
    <row r="5" spans="1:10" ht="16.5" thickBot="1" x14ac:dyDescent="0.3">
      <c r="A5" s="33"/>
      <c r="B5" s="33"/>
      <c r="C5" s="33"/>
      <c r="D5" s="33"/>
      <c r="E5" s="33"/>
      <c r="F5" s="33"/>
      <c r="G5" s="33"/>
      <c r="J5" s="32"/>
    </row>
    <row r="6" spans="1:10" ht="45.6" customHeight="1" thickBot="1" x14ac:dyDescent="0.3">
      <c r="A6" s="194" t="s">
        <v>272</v>
      </c>
      <c r="B6" s="201"/>
      <c r="C6" s="201"/>
      <c r="D6" s="201"/>
      <c r="E6" s="201"/>
      <c r="F6" s="201"/>
      <c r="G6" s="202"/>
      <c r="J6" s="32"/>
    </row>
    <row r="7" spans="1:10" ht="114.6" customHeight="1" thickBot="1" x14ac:dyDescent="0.3">
      <c r="A7" s="203" t="s">
        <v>338</v>
      </c>
      <c r="B7" s="204"/>
      <c r="C7" s="204"/>
      <c r="D7" s="204"/>
      <c r="E7" s="204"/>
      <c r="F7" s="204"/>
      <c r="G7" s="205"/>
      <c r="J7" s="32"/>
    </row>
    <row r="8" spans="1:10" ht="15.75" thickBot="1" x14ac:dyDescent="0.3">
      <c r="A8" s="34"/>
      <c r="B8" s="34"/>
      <c r="C8" s="30"/>
      <c r="D8" s="30"/>
      <c r="E8" s="30"/>
      <c r="F8" s="30"/>
      <c r="G8" s="30"/>
      <c r="J8" s="32"/>
    </row>
    <row r="9" spans="1:10" ht="31.9" customHeight="1" thickBot="1" x14ac:dyDescent="0.3">
      <c r="A9" s="194" t="s">
        <v>273</v>
      </c>
      <c r="B9" s="195"/>
      <c r="C9" s="195"/>
      <c r="D9" s="195"/>
      <c r="E9" s="195"/>
      <c r="F9" s="195"/>
      <c r="G9" s="196"/>
      <c r="J9" s="32"/>
    </row>
    <row r="10" spans="1:10" ht="168.75" customHeight="1" thickBot="1" x14ac:dyDescent="0.3">
      <c r="A10" s="197" t="s">
        <v>339</v>
      </c>
      <c r="B10" s="198"/>
      <c r="C10" s="198"/>
      <c r="D10" s="198"/>
      <c r="E10" s="198"/>
      <c r="F10" s="198"/>
      <c r="G10" s="199"/>
      <c r="J10" s="32"/>
    </row>
  </sheetData>
  <sheetProtection formatCells="0" formatColumns="0" formatRows="0" insertRows="0"/>
  <mergeCells count="8">
    <mergeCell ref="A1:G1"/>
    <mergeCell ref="A2:G2"/>
    <mergeCell ref="A9:G9"/>
    <mergeCell ref="A10:G10"/>
    <mergeCell ref="A3:G3"/>
    <mergeCell ref="A6:G6"/>
    <mergeCell ref="A7:G7"/>
    <mergeCell ref="A4:G4"/>
  </mergeCells>
  <printOptions horizontalCentered="1" verticalCentered="1"/>
  <pageMargins left="0.43307086614173229" right="0.11811023622047245" top="0.63" bottom="0.35433070866141736" header="0.43307086614173229" footer="0.11811023622047245"/>
  <pageSetup scale="82" firstPageNumber="8" fitToHeight="0" orientation="portrait" useFirstPageNumber="1" r:id="rId1"/>
  <headerFooter alignWithMargins="0">
    <oddHeader>&amp;C&amp;8&amp;F</oddHeader>
    <oddFooter>&amp;C&amp;A&amp;R&amp;P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6"/>
  <sheetViews>
    <sheetView workbookViewId="0">
      <selection activeCell="C6" sqref="C5:C6"/>
    </sheetView>
  </sheetViews>
  <sheetFormatPr baseColWidth="10" defaultRowHeight="12.75" x14ac:dyDescent="0.2"/>
  <cols>
    <col min="1" max="1" width="1.5703125" customWidth="1"/>
    <col min="2" max="2" width="18.7109375" customWidth="1"/>
    <col min="3" max="3" width="77.28515625" customWidth="1"/>
  </cols>
  <sheetData>
    <row r="2" spans="2:8" s="29" customFormat="1" ht="15.6" customHeight="1" x14ac:dyDescent="0.25">
      <c r="B2" s="209" t="s">
        <v>283</v>
      </c>
      <c r="C2" s="209"/>
    </row>
    <row r="3" spans="2:8" s="29" customFormat="1" ht="88.15" customHeight="1" x14ac:dyDescent="0.25">
      <c r="B3" s="210" t="s">
        <v>284</v>
      </c>
      <c r="C3" s="210"/>
    </row>
    <row r="4" spans="2:8" s="29" customFormat="1" ht="53.25" customHeight="1" x14ac:dyDescent="0.25">
      <c r="B4" s="74" t="s">
        <v>280</v>
      </c>
      <c r="C4" s="76" t="s">
        <v>286</v>
      </c>
    </row>
    <row r="5" spans="2:8" s="29" customFormat="1" ht="53.25" customHeight="1" x14ac:dyDescent="0.25">
      <c r="B5" s="74" t="s">
        <v>281</v>
      </c>
      <c r="C5" s="76" t="s">
        <v>323</v>
      </c>
      <c r="H5" s="83"/>
    </row>
    <row r="6" spans="2:8" s="29" customFormat="1" ht="53.25" customHeight="1" x14ac:dyDescent="0.25">
      <c r="B6" s="74" t="s">
        <v>282</v>
      </c>
      <c r="C6" s="76" t="s">
        <v>340</v>
      </c>
      <c r="H6" s="83"/>
    </row>
  </sheetData>
  <mergeCells count="2">
    <mergeCell ref="B2:C2"/>
    <mergeCell ref="B3:C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Criterio!$A$11:$A$12</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B1:J8"/>
  <sheetViews>
    <sheetView topLeftCell="A4" zoomScaleNormal="100" zoomScaleSheetLayoutView="90" workbookViewId="0">
      <selection activeCell="F4" sqref="F4"/>
    </sheetView>
  </sheetViews>
  <sheetFormatPr baseColWidth="10" defaultColWidth="11.42578125" defaultRowHeight="15" x14ac:dyDescent="0.25"/>
  <cols>
    <col min="1" max="1" width="1.5703125" style="29" customWidth="1"/>
    <col min="2" max="3" width="25.5703125" style="31" customWidth="1"/>
    <col min="4" max="4" width="43.28515625" style="31" customWidth="1"/>
    <col min="5" max="5" width="25.5703125" style="31" customWidth="1"/>
    <col min="6" max="6" width="40.28515625" style="29" customWidth="1"/>
    <col min="7" max="7" width="11.42578125" style="29" customWidth="1"/>
    <col min="8" max="8" width="13.42578125" style="29" hidden="1" customWidth="1"/>
    <col min="9" max="9" width="17.5703125" style="29" hidden="1" customWidth="1"/>
    <col min="10" max="10" width="16.5703125" style="29" hidden="1" customWidth="1"/>
    <col min="11" max="16384" width="11.42578125" style="29"/>
  </cols>
  <sheetData>
    <row r="1" spans="2:10" x14ac:dyDescent="0.25">
      <c r="B1" s="211"/>
      <c r="C1" s="212"/>
      <c r="D1" s="212"/>
      <c r="E1" s="212"/>
    </row>
    <row r="2" spans="2:10" ht="15.75" customHeight="1" x14ac:dyDescent="0.25">
      <c r="B2" s="220" t="s">
        <v>295</v>
      </c>
      <c r="C2" s="221"/>
      <c r="D2" s="221"/>
      <c r="E2" s="221"/>
      <c r="F2" s="222"/>
    </row>
    <row r="3" spans="2:10" ht="20.45" customHeight="1" x14ac:dyDescent="0.25">
      <c r="B3" s="223" t="s">
        <v>275</v>
      </c>
      <c r="C3" s="223"/>
      <c r="D3" s="223"/>
      <c r="E3" s="223"/>
      <c r="F3" s="223"/>
    </row>
    <row r="4" spans="2:10" x14ac:dyDescent="0.25">
      <c r="B4" s="217" t="s">
        <v>288</v>
      </c>
      <c r="C4" s="217"/>
      <c r="D4" s="68" t="s">
        <v>274</v>
      </c>
      <c r="E4" s="68" t="s">
        <v>246</v>
      </c>
      <c r="F4" s="68" t="s">
        <v>247</v>
      </c>
    </row>
    <row r="5" spans="2:10" ht="48" x14ac:dyDescent="0.25">
      <c r="B5" s="213" t="str">
        <f>+'Productos y Resultados'!C5</f>
        <v>Aulas de clase, laboratorios y salas de sistemas dotadas de los elementos necesarios para el proceso de aprendizaje</v>
      </c>
      <c r="C5" s="214"/>
      <c r="D5" s="67" t="s">
        <v>324</v>
      </c>
      <c r="E5" s="67" t="s">
        <v>254</v>
      </c>
      <c r="F5" s="69" t="s">
        <v>255</v>
      </c>
      <c r="H5" s="62" t="str">
        <f>IFERROR(VLOOKUP(E5,Criterio!$A$1:$D$3,2,"falso"),"-")</f>
        <v>Dotación de equipos, materiales e insumos en los laboratorios y talleres, campos de práctica y plantas piloto, según la naturaleza, metodología y exigencias del programa</v>
      </c>
      <c r="I5" s="62" t="str">
        <f>IFERROR(VLOOKUP(E5,Criterio!$A$1:$D$3,3,"falso"),"-")</f>
        <v>Dotación de laboratorios, máquinas y talleres suficientemente dotados con equipos y materiales, según la naturaleza, metodología y exigencias del programa, y que cumplen las normas sanitarias y de bioseguridad, seguridad industrial y de salud ocupacional y manejo de seres vivos, de acuerdo con la normativa vigente</v>
      </c>
      <c r="J5" s="62" t="str">
        <f>IFERROR(VLOOKUP(E5,Criterio!$A$1:$D$3,4,"falso"),"-")</f>
        <v>Adecuación de la disponibilidad y mejoramiento de capacidad de talleres, laboratorios, equipos, medios audiovisuales, sitios de práctica, estaciones y granjas experimentales, escenarios de simulación virtual, entre otros, para el óptimo desarrollo de la actividad docente, investigativa y de extensión, según requerimientos de los programa en estado acreditable</v>
      </c>
    </row>
    <row r="6" spans="2:10" ht="85.5" customHeight="1" x14ac:dyDescent="0.25">
      <c r="B6" s="218"/>
      <c r="C6" s="219"/>
      <c r="D6" s="67" t="s">
        <v>341</v>
      </c>
      <c r="E6" s="67" t="s">
        <v>250</v>
      </c>
      <c r="F6" s="69" t="s">
        <v>251</v>
      </c>
      <c r="H6" s="62"/>
      <c r="I6" s="62"/>
      <c r="J6" s="62"/>
    </row>
    <row r="7" spans="2:10" ht="66.75" customHeight="1" x14ac:dyDescent="0.25">
      <c r="B7" s="213" t="str">
        <f>+'Productos y Resultados'!C6</f>
        <v xml:space="preserve">Biblioteca institucional dotada de recursos bibliográficos y plataformas informáticas de acuerdo a la naturaleza de sus programas académicos </v>
      </c>
      <c r="C7" s="214"/>
      <c r="D7" s="67" t="s">
        <v>342</v>
      </c>
      <c r="E7" s="67" t="s">
        <v>248</v>
      </c>
      <c r="F7" s="69" t="s">
        <v>249</v>
      </c>
    </row>
    <row r="8" spans="2:10" ht="69.75" customHeight="1" x14ac:dyDescent="0.25">
      <c r="B8" s="215"/>
      <c r="C8" s="216"/>
      <c r="D8" s="67" t="s">
        <v>343</v>
      </c>
      <c r="E8" s="67" t="s">
        <v>250</v>
      </c>
      <c r="F8" s="69" t="s">
        <v>251</v>
      </c>
    </row>
  </sheetData>
  <sheetProtection formatCells="0" formatColumns="0" formatRows="0" insertRows="0"/>
  <mergeCells count="6">
    <mergeCell ref="B1:E1"/>
    <mergeCell ref="B7:C8"/>
    <mergeCell ref="B4:C4"/>
    <mergeCell ref="B5:C6"/>
    <mergeCell ref="B2:F2"/>
    <mergeCell ref="B3:F3"/>
  </mergeCells>
  <dataValidations count="1">
    <dataValidation type="list" showInputMessage="1" showErrorMessage="1" sqref="F5">
      <formula1>H5:J5</formula1>
    </dataValidation>
  </dataValidations>
  <printOptions horizontalCentered="1" verticalCentered="1"/>
  <pageMargins left="0.23622047244094491" right="0.31496062992125984" top="0.62992125984251968" bottom="0.35433070866141736" header="0.43307086614173229" footer="0.11811023622047245"/>
  <pageSetup scale="51" firstPageNumber="8" fitToHeight="3" orientation="portrait" useFirstPageNumber="1" r:id="rId1"/>
  <headerFooter alignWithMargins="0">
    <oddHeader>&amp;C&amp;8&amp;F</oddHeader>
    <oddFooter>&amp;C&amp;A&amp;R&amp;P</oddFooter>
  </headerFooter>
  <extLst>
    <ext xmlns:x14="http://schemas.microsoft.com/office/spreadsheetml/2009/9/main" uri="{CCE6A557-97BC-4b89-ADB6-D9C93CAAB3DF}">
      <x14:dataValidations xmlns:xm="http://schemas.microsoft.com/office/excel/2006/main" count="3">
        <x14:dataValidation type="list" showInputMessage="1" showErrorMessage="1">
          <x14:formula1>
            <xm:f>Criterio!$B$2:$D$2</xm:f>
          </x14:formula1>
          <xm:sqref>F6 F8</xm:sqref>
        </x14:dataValidation>
        <x14:dataValidation type="list" allowBlank="1" showInputMessage="1" showErrorMessage="1">
          <x14:formula1>
            <xm:f>Criterio!$A$1:$A$3</xm:f>
          </x14:formula1>
          <xm:sqref>E5:E8</xm:sqref>
        </x14:dataValidation>
        <x14:dataValidation type="list" showInputMessage="1" showErrorMessage="1">
          <x14:formula1>
            <xm:f>Criterio!$B$1</xm:f>
          </x14:formula1>
          <xm:sqref>F7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80" zoomScaleNormal="80" workbookViewId="0">
      <selection activeCell="D13" sqref="D13:D14"/>
    </sheetView>
  </sheetViews>
  <sheetFormatPr baseColWidth="10" defaultRowHeight="12.75" x14ac:dyDescent="0.2"/>
  <cols>
    <col min="1" max="1" width="27.85546875" customWidth="1"/>
    <col min="2" max="2" width="23" customWidth="1"/>
    <col min="3" max="3" width="25.7109375" customWidth="1"/>
    <col min="4" max="4" width="23" customWidth="1"/>
  </cols>
  <sheetData>
    <row r="1" spans="1:4" ht="15.6" customHeight="1" x14ac:dyDescent="0.2">
      <c r="A1" s="224" t="s">
        <v>293</v>
      </c>
      <c r="B1" s="224"/>
      <c r="C1" s="224"/>
      <c r="D1" s="224"/>
    </row>
    <row r="2" spans="1:4" ht="23.45" customHeight="1" x14ac:dyDescent="0.2">
      <c r="A2" s="225" t="s">
        <v>291</v>
      </c>
      <c r="B2" s="225"/>
      <c r="C2" s="225"/>
      <c r="D2" s="225"/>
    </row>
    <row r="3" spans="1:4" ht="78" customHeight="1" x14ac:dyDescent="0.2">
      <c r="A3" s="75" t="s">
        <v>233</v>
      </c>
      <c r="B3" s="82" t="s">
        <v>290</v>
      </c>
      <c r="C3" s="82" t="s">
        <v>292</v>
      </c>
      <c r="D3" s="82" t="s">
        <v>259</v>
      </c>
    </row>
    <row r="4" spans="1:4" ht="55.15" customHeight="1" x14ac:dyDescent="0.2">
      <c r="A4" s="73" t="s">
        <v>286</v>
      </c>
      <c r="B4" s="81" t="s">
        <v>289</v>
      </c>
      <c r="C4" s="130">
        <v>1</v>
      </c>
      <c r="D4" s="146" t="s">
        <v>332</v>
      </c>
    </row>
  </sheetData>
  <protectedRanges>
    <protectedRange sqref="B4:D4" name="Indicadores de resultado_1"/>
  </protectedRanges>
  <mergeCells count="2">
    <mergeCell ref="A1:D1"/>
    <mergeCell ref="A2:D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Criterio!$A$8:$A$9</xm:f>
          </x14:formula1>
          <xm:sqref>B4</xm:sqref>
        </x14:dataValidation>
        <x14:dataValidation type="list" allowBlank="1" showInputMessage="1" showErrorMessage="1">
          <x14:formula1>
            <xm:f>Criterio!$A$11:$A$12</xm:f>
          </x14:formula1>
          <xm:sqref>A4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10" zoomScaleNormal="100" workbookViewId="0">
      <selection activeCell="I17" sqref="I17:I20"/>
    </sheetView>
  </sheetViews>
  <sheetFormatPr baseColWidth="10" defaultRowHeight="12.75" x14ac:dyDescent="0.2"/>
  <cols>
    <col min="1" max="1" width="31.5703125" style="129" customWidth="1"/>
    <col min="2" max="2" width="37.42578125" customWidth="1"/>
    <col min="3" max="3" width="23.28515625" customWidth="1"/>
    <col min="4" max="4" width="19.28515625" customWidth="1"/>
    <col min="5" max="5" width="11.28515625" bestFit="1" customWidth="1"/>
    <col min="6" max="6" width="9.28515625" customWidth="1"/>
    <col min="7" max="7" width="13.7109375" bestFit="1" customWidth="1"/>
    <col min="8" max="8" width="14" bestFit="1" customWidth="1"/>
    <col min="9" max="9" width="16.42578125" bestFit="1" customWidth="1"/>
  </cols>
  <sheetData>
    <row r="1" spans="1:9" ht="20.25" x14ac:dyDescent="0.3">
      <c r="A1" s="226" t="s">
        <v>264</v>
      </c>
      <c r="B1" s="226"/>
      <c r="C1" s="226"/>
      <c r="D1" s="226"/>
      <c r="E1" s="226"/>
      <c r="F1" s="226"/>
      <c r="G1" s="226"/>
      <c r="H1" s="226"/>
      <c r="I1" s="226"/>
    </row>
    <row r="2" spans="1:9" ht="240" customHeight="1" x14ac:dyDescent="0.2">
      <c r="A2" s="227" t="s">
        <v>276</v>
      </c>
      <c r="B2" s="228"/>
      <c r="C2" s="228"/>
      <c r="D2" s="228"/>
      <c r="E2" s="228"/>
      <c r="F2" s="228"/>
      <c r="G2" s="228"/>
      <c r="H2" s="228"/>
      <c r="I2" s="228"/>
    </row>
    <row r="3" spans="1:9" ht="220.5" customHeight="1" x14ac:dyDescent="0.2">
      <c r="A3" s="229" t="s">
        <v>278</v>
      </c>
      <c r="B3" s="230"/>
      <c r="C3" s="230"/>
      <c r="D3" s="230"/>
      <c r="E3" s="230"/>
      <c r="F3" s="230"/>
      <c r="G3" s="230"/>
      <c r="H3" s="230"/>
      <c r="I3" s="231"/>
    </row>
    <row r="4" spans="1:9" ht="20.25" x14ac:dyDescent="0.3">
      <c r="A4" s="128"/>
      <c r="B4" s="77"/>
      <c r="C4" s="77"/>
      <c r="D4" s="77"/>
      <c r="E4" s="77"/>
      <c r="F4" s="77"/>
      <c r="G4" s="77"/>
      <c r="H4" s="77"/>
      <c r="I4" s="77"/>
    </row>
    <row r="5" spans="1:9" ht="57.75" x14ac:dyDescent="0.2">
      <c r="A5" s="63" t="s">
        <v>300</v>
      </c>
      <c r="B5" s="63" t="s">
        <v>301</v>
      </c>
      <c r="C5" s="65" t="s">
        <v>298</v>
      </c>
      <c r="D5" s="65" t="s">
        <v>299</v>
      </c>
      <c r="E5" s="65" t="s">
        <v>265</v>
      </c>
      <c r="F5" s="65" t="s">
        <v>266</v>
      </c>
      <c r="G5" s="65" t="s">
        <v>267</v>
      </c>
      <c r="H5" s="65" t="s">
        <v>294</v>
      </c>
      <c r="I5" s="66" t="s">
        <v>297</v>
      </c>
    </row>
    <row r="6" spans="1:9" ht="51.75" customHeight="1" x14ac:dyDescent="0.2">
      <c r="A6" s="135" t="str">
        <f>+'Productos y Resultados'!C5</f>
        <v>Aulas de clase, laboratorios y salas de sistemas dotadas de los elementos necesarios para el proceso de aprendizaje</v>
      </c>
      <c r="B6" s="136" t="str">
        <f>+'Actividades a desarrollar'!D5</f>
        <v>Adquisición e instalación de sistema de aires acondicionados para el optimo de salas de sistemas</v>
      </c>
      <c r="C6" s="72" t="s">
        <v>348</v>
      </c>
      <c r="D6" s="72" t="s">
        <v>325</v>
      </c>
      <c r="E6" s="84" t="s">
        <v>296</v>
      </c>
      <c r="F6" s="84">
        <v>8</v>
      </c>
      <c r="G6" s="87">
        <v>8250000</v>
      </c>
      <c r="H6" s="87">
        <f>+G6*F6</f>
        <v>66000000</v>
      </c>
      <c r="I6" s="137">
        <f>+H6</f>
        <v>66000000</v>
      </c>
    </row>
    <row r="7" spans="1:9" ht="84" customHeight="1" x14ac:dyDescent="0.2">
      <c r="A7" s="232" t="str">
        <f>+'Productos y Resultados'!C5</f>
        <v>Aulas de clase, laboratorios y salas de sistemas dotadas de los elementos necesarios para el proceso de aprendizaje</v>
      </c>
      <c r="B7" s="235" t="str">
        <f>+'Actividades a desarrollar'!D6</f>
        <v xml:space="preserve">Adquisición de equipos de computo y video beam para aulas de clase  para promover el uso de TICS en lo procesos formativos y a su vez dotar de cableado UTP, swichwes, racks, canaletas y acces point, para realizar las conexiones de red de voz y datos  para espacios misionales. </v>
      </c>
      <c r="C7" s="235" t="s">
        <v>322</v>
      </c>
      <c r="D7" s="72" t="s">
        <v>349</v>
      </c>
      <c r="E7" s="84" t="s">
        <v>296</v>
      </c>
      <c r="F7" s="86">
        <v>35</v>
      </c>
      <c r="G7" s="85">
        <v>2400000</v>
      </c>
      <c r="H7" s="87">
        <f t="shared" ref="H7:H11" si="0">+G7*F7</f>
        <v>84000000</v>
      </c>
      <c r="I7" s="238">
        <f>+H7+H8+H9+H10+H11</f>
        <v>319000000</v>
      </c>
    </row>
    <row r="8" spans="1:9" ht="84" customHeight="1" x14ac:dyDescent="0.2">
      <c r="A8" s="233"/>
      <c r="B8" s="236"/>
      <c r="C8" s="237"/>
      <c r="D8" s="72" t="s">
        <v>352</v>
      </c>
      <c r="E8" s="84" t="s">
        <v>296</v>
      </c>
      <c r="F8" s="86">
        <v>40</v>
      </c>
      <c r="G8" s="147">
        <v>2600000</v>
      </c>
      <c r="H8" s="87">
        <f t="shared" si="0"/>
        <v>104000000</v>
      </c>
      <c r="I8" s="238"/>
    </row>
    <row r="9" spans="1:9" ht="54" customHeight="1" x14ac:dyDescent="0.2">
      <c r="A9" s="233"/>
      <c r="B9" s="236"/>
      <c r="C9" s="72" t="s">
        <v>326</v>
      </c>
      <c r="D9" s="72" t="s">
        <v>327</v>
      </c>
      <c r="E9" s="84" t="s">
        <v>296</v>
      </c>
      <c r="F9" s="86">
        <v>40</v>
      </c>
      <c r="G9" s="85">
        <v>1800000</v>
      </c>
      <c r="H9" s="87">
        <f t="shared" si="0"/>
        <v>72000000</v>
      </c>
      <c r="I9" s="238"/>
    </row>
    <row r="10" spans="1:9" ht="54" customHeight="1" x14ac:dyDescent="0.2">
      <c r="A10" s="233"/>
      <c r="B10" s="236"/>
      <c r="C10" s="72" t="s">
        <v>330</v>
      </c>
      <c r="D10" s="72" t="s">
        <v>350</v>
      </c>
      <c r="E10" s="84" t="s">
        <v>331</v>
      </c>
      <c r="F10" s="86">
        <v>1</v>
      </c>
      <c r="G10" s="85">
        <v>59000000</v>
      </c>
      <c r="H10" s="87">
        <v>59000000</v>
      </c>
      <c r="I10" s="238"/>
    </row>
    <row r="11" spans="1:9" ht="60" x14ac:dyDescent="0.2">
      <c r="A11" s="234"/>
      <c r="B11" s="237"/>
      <c r="C11" s="72" t="s">
        <v>344</v>
      </c>
      <c r="D11" s="72" t="s">
        <v>345</v>
      </c>
      <c r="E11" s="84" t="s">
        <v>296</v>
      </c>
      <c r="F11" s="86">
        <v>0</v>
      </c>
      <c r="G11" s="85">
        <v>0</v>
      </c>
      <c r="H11" s="87">
        <f t="shared" si="0"/>
        <v>0</v>
      </c>
      <c r="I11" s="238"/>
    </row>
    <row r="12" spans="1:9" ht="60" x14ac:dyDescent="0.2">
      <c r="A12" s="135" t="str">
        <f>+'Productos y Resultados'!C6</f>
        <v xml:space="preserve">Biblioteca institucional dotada de recursos bibliográficos y plataformas informáticas de acuerdo a la naturaleza de sus programas académicos </v>
      </c>
      <c r="B12" s="136" t="str">
        <f>+'Actividades a desarrollar'!D7</f>
        <v>Adquisición de recursos bibliográficos para el apoyo a la formación e investigación de los estudiantes y docentes</v>
      </c>
      <c r="C12" s="72" t="s">
        <v>328</v>
      </c>
      <c r="D12" s="72" t="s">
        <v>346</v>
      </c>
      <c r="E12" s="86" t="s">
        <v>296</v>
      </c>
      <c r="F12" s="86">
        <v>200</v>
      </c>
      <c r="G12" s="85">
        <v>150000</v>
      </c>
      <c r="H12" s="87">
        <f t="shared" ref="H12:H13" si="1">+G12*F12</f>
        <v>30000000</v>
      </c>
      <c r="I12" s="138">
        <f>+H12</f>
        <v>30000000</v>
      </c>
    </row>
    <row r="13" spans="1:9" ht="60" x14ac:dyDescent="0.2">
      <c r="A13" s="135" t="str">
        <f>+'Productos y Resultados'!C6</f>
        <v xml:space="preserve">Biblioteca institucional dotada de recursos bibliográficos y plataformas informáticas de acuerdo a la naturaleza de sus programas académicos </v>
      </c>
      <c r="B13" s="136" t="str">
        <f>+'Actividades a desarrollar'!D8</f>
        <v>Adquisición de software y bases de datos para modernizar y agilizar la prestación del servicio en la biblioteca institucional</v>
      </c>
      <c r="C13" s="72" t="s">
        <v>329</v>
      </c>
      <c r="D13" s="72" t="s">
        <v>347</v>
      </c>
      <c r="E13" s="86" t="s">
        <v>296</v>
      </c>
      <c r="F13" s="86">
        <v>0</v>
      </c>
      <c r="G13" s="85">
        <v>0</v>
      </c>
      <c r="H13" s="87">
        <f t="shared" si="1"/>
        <v>0</v>
      </c>
      <c r="I13" s="138">
        <f>+H13</f>
        <v>0</v>
      </c>
    </row>
    <row r="14" spans="1:9" x14ac:dyDescent="0.2">
      <c r="I14" s="139">
        <f>+I6+I7+I12+I13</f>
        <v>415000000</v>
      </c>
    </row>
    <row r="17" spans="4:9" x14ac:dyDescent="0.2">
      <c r="D17" s="131"/>
      <c r="E17" s="132"/>
      <c r="I17" s="139"/>
    </row>
    <row r="18" spans="4:9" x14ac:dyDescent="0.2">
      <c r="D18" s="131"/>
      <c r="E18" s="132"/>
      <c r="I18" s="139"/>
    </row>
    <row r="19" spans="4:9" x14ac:dyDescent="0.2">
      <c r="D19" s="131"/>
      <c r="I19" s="139"/>
    </row>
    <row r="20" spans="4:9" x14ac:dyDescent="0.2">
      <c r="E20" s="133"/>
    </row>
  </sheetData>
  <dataConsolidate/>
  <mergeCells count="7">
    <mergeCell ref="A1:I1"/>
    <mergeCell ref="A2:I2"/>
    <mergeCell ref="A3:I3"/>
    <mergeCell ref="A7:A11"/>
    <mergeCell ref="B7:B11"/>
    <mergeCell ref="I7:I11"/>
    <mergeCell ref="C7:C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zoomScale="90" zoomScaleNormal="90" zoomScaleSheetLayoutView="75" workbookViewId="0">
      <selection activeCell="F8" sqref="F8"/>
    </sheetView>
  </sheetViews>
  <sheetFormatPr baseColWidth="10" defaultColWidth="11.42578125" defaultRowHeight="15" x14ac:dyDescent="0.2"/>
  <cols>
    <col min="1" max="1" width="28" style="26" customWidth="1"/>
    <col min="2" max="2" width="40.85546875" style="36" customWidth="1"/>
    <col min="3" max="3" width="21.140625" style="36" customWidth="1"/>
    <col min="4" max="5" width="18.5703125" style="36" customWidth="1"/>
    <col min="6" max="6" width="21.42578125" style="36" bestFit="1" customWidth="1"/>
    <col min="7" max="7" width="20" style="36" bestFit="1" customWidth="1"/>
    <col min="8" max="8" width="11.42578125" style="26"/>
    <col min="9" max="9" width="13.42578125" style="26" customWidth="1"/>
    <col min="10" max="10" width="17.5703125" style="26" customWidth="1"/>
    <col min="11" max="11" width="16.5703125" style="26" customWidth="1"/>
    <col min="12" max="16384" width="11.42578125" style="26"/>
  </cols>
  <sheetData>
    <row r="1" spans="1:8" ht="21" customHeight="1" x14ac:dyDescent="0.2">
      <c r="A1" s="243" t="s">
        <v>261</v>
      </c>
      <c r="B1" s="243"/>
      <c r="C1" s="243"/>
      <c r="D1" s="243"/>
      <c r="E1" s="243"/>
      <c r="F1" s="243"/>
      <c r="G1" s="243"/>
    </row>
    <row r="2" spans="1:8" ht="14.45" customHeight="1" x14ac:dyDescent="0.2">
      <c r="A2" s="241" t="s">
        <v>287</v>
      </c>
      <c r="B2" s="241" t="s">
        <v>50</v>
      </c>
      <c r="C2" s="241" t="s">
        <v>258</v>
      </c>
      <c r="D2" s="241" t="s">
        <v>302</v>
      </c>
      <c r="E2" s="241" t="s">
        <v>303</v>
      </c>
      <c r="F2" s="244" t="s">
        <v>232</v>
      </c>
      <c r="G2" s="244"/>
    </row>
    <row r="3" spans="1:8" x14ac:dyDescent="0.2">
      <c r="A3" s="242"/>
      <c r="B3" s="242"/>
      <c r="C3" s="242"/>
      <c r="D3" s="242"/>
      <c r="E3" s="242"/>
      <c r="F3" s="70" t="s">
        <v>304</v>
      </c>
      <c r="G3" s="70" t="s">
        <v>305</v>
      </c>
    </row>
    <row r="4" spans="1:8" ht="37.5" customHeight="1" x14ac:dyDescent="0.2">
      <c r="A4" s="245" t="str">
        <f>+'Productos y Resultados'!C5</f>
        <v>Aulas de clase, laboratorios y salas de sistemas dotadas de los elementos necesarios para el proceso de aprendizaje</v>
      </c>
      <c r="B4" s="140" t="str">
        <f>+'Actividades a desarrollar'!D5</f>
        <v>Adquisición e instalación de sistema de aires acondicionados para el optimo de salas de sistemas</v>
      </c>
      <c r="C4" s="141" t="s">
        <v>254</v>
      </c>
      <c r="D4" s="78">
        <f>+Adquisiciones!I6</f>
        <v>66000000</v>
      </c>
      <c r="E4" s="246">
        <f>+D4+D5</f>
        <v>385000000</v>
      </c>
      <c r="F4" s="142">
        <v>0</v>
      </c>
      <c r="G4" s="142">
        <f>+D4</f>
        <v>66000000</v>
      </c>
    </row>
    <row r="5" spans="1:8" ht="80.25" customHeight="1" x14ac:dyDescent="0.2">
      <c r="A5" s="245"/>
      <c r="B5" s="140" t="str">
        <f>+'Actividades a desarrollar'!D6</f>
        <v xml:space="preserve">Adquisición de equipos de computo y video beam para aulas de clase  para promover el uso de TICS en lo procesos formativos y a su vez dotar de cableado UTP, swichwes, racks, canaletas y acces point, para realizar las conexiones de red de voz y datos  para espacios misionales. </v>
      </c>
      <c r="C5" s="27" t="s">
        <v>250</v>
      </c>
      <c r="D5" s="78">
        <f>+Adquisiciones!I7</f>
        <v>319000000</v>
      </c>
      <c r="E5" s="246"/>
      <c r="F5" s="142">
        <v>171600000</v>
      </c>
      <c r="G5" s="142">
        <v>59000000</v>
      </c>
    </row>
    <row r="6" spans="1:8" ht="36" x14ac:dyDescent="0.2">
      <c r="A6" s="250" t="str">
        <f>+'Productos y Resultados'!C6</f>
        <v xml:space="preserve">Biblioteca institucional dotada de recursos bibliográficos y plataformas informáticas de acuerdo a la naturaleza de sus programas académicos </v>
      </c>
      <c r="B6" s="140" t="str">
        <f>+'Actividades a desarrollar'!D7</f>
        <v>Adquisición de recursos bibliográficos para el apoyo a la formación e investigación de los estudiantes y docentes</v>
      </c>
      <c r="C6" s="71" t="s">
        <v>248</v>
      </c>
      <c r="D6" s="78">
        <f>+Adquisiciones!I12</f>
        <v>30000000</v>
      </c>
      <c r="E6" s="239">
        <f>+D6+D7</f>
        <v>30000000</v>
      </c>
      <c r="F6" s="142">
        <v>45000000</v>
      </c>
      <c r="G6" s="142">
        <v>0</v>
      </c>
    </row>
    <row r="7" spans="1:8" ht="36" x14ac:dyDescent="0.2">
      <c r="A7" s="251"/>
      <c r="B7" s="140" t="str">
        <f>+'Actividades a desarrollar'!D8</f>
        <v>Adquisición de software y bases de datos para modernizar y agilizar la prestación del servicio en la biblioteca institucional</v>
      </c>
      <c r="C7" s="27" t="s">
        <v>250</v>
      </c>
      <c r="D7" s="78">
        <f>+Adquisiciones!I13</f>
        <v>0</v>
      </c>
      <c r="E7" s="240"/>
      <c r="F7" s="142">
        <v>73400000</v>
      </c>
      <c r="G7" s="142">
        <v>0</v>
      </c>
    </row>
    <row r="8" spans="1:8" x14ac:dyDescent="0.2">
      <c r="A8" s="247" t="s">
        <v>14</v>
      </c>
      <c r="B8" s="248"/>
      <c r="C8" s="249"/>
      <c r="D8" s="79">
        <f>+D4+D5+D6+D7</f>
        <v>415000000</v>
      </c>
      <c r="E8" s="79">
        <f>SUM(E4:E7)</f>
        <v>415000000</v>
      </c>
      <c r="F8" s="79">
        <f>SUM(F4:F7)</f>
        <v>290000000</v>
      </c>
      <c r="G8" s="79">
        <f>SUM(G4:G7)</f>
        <v>125000000</v>
      </c>
      <c r="H8" s="35"/>
    </row>
    <row r="9" spans="1:8" x14ac:dyDescent="0.2">
      <c r="F9" s="37"/>
      <c r="G9" s="37"/>
      <c r="H9" s="35"/>
    </row>
    <row r="10" spans="1:8" x14ac:dyDescent="0.2">
      <c r="H10" s="35"/>
    </row>
  </sheetData>
  <sheetProtection formatCells="0" formatColumns="0" formatRows="0" insertRows="0"/>
  <mergeCells count="12">
    <mergeCell ref="A8:C8"/>
    <mergeCell ref="A2:A3"/>
    <mergeCell ref="B2:B3"/>
    <mergeCell ref="C2:C3"/>
    <mergeCell ref="D2:D3"/>
    <mergeCell ref="A6:A7"/>
    <mergeCell ref="E6:E7"/>
    <mergeCell ref="E2:E3"/>
    <mergeCell ref="A1:G1"/>
    <mergeCell ref="F2:G2"/>
    <mergeCell ref="A4:A5"/>
    <mergeCell ref="E4:E5"/>
  </mergeCells>
  <printOptions horizontalCentered="1" verticalCentered="1"/>
  <pageMargins left="0.43307086614173229" right="0.11811023622047245" top="0.62992125984251968" bottom="0.35433070866141736" header="0.43307086614173229" footer="0.11811023622047245"/>
  <pageSetup scale="91" firstPageNumber="8" orientation="landscape" useFirstPageNumber="1" r:id="rId1"/>
  <headerFooter alignWithMargins="0">
    <oddHeader>&amp;C&amp;8&amp;F</oddHeader>
    <oddFooter>&amp;C&amp;A&amp;R&amp;P</oddFooter>
  </headerFooter>
  <ignoredErrors>
    <ignoredError sqref="B4"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Criterio!$A$1:$A$3</xm:f>
          </x14:formula1>
          <xm:sqref>C4:C7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Listas </vt:lpstr>
      <vt:lpstr>Info. Proponente</vt:lpstr>
      <vt:lpstr>Info General</vt:lpstr>
      <vt:lpstr>Descripción de la Propuesta</vt:lpstr>
      <vt:lpstr>Productos y Resultados</vt:lpstr>
      <vt:lpstr>Actividades a desarrollar</vt:lpstr>
      <vt:lpstr>Indicadores</vt:lpstr>
      <vt:lpstr>Adquisiciones</vt:lpstr>
      <vt:lpstr>Base de cálc ppto</vt:lpstr>
      <vt:lpstr>Cronograma</vt:lpstr>
      <vt:lpstr>Hoja Resumen</vt:lpstr>
      <vt:lpstr>Criterio</vt:lpstr>
      <vt:lpstr>'Info General'!_ftn1</vt:lpstr>
      <vt:lpstr>'Actividades a desarrollar'!Área_de_impresión</vt:lpstr>
      <vt:lpstr>'Base de cálc ppto'!Área_de_impresión</vt:lpstr>
      <vt:lpstr>Cronograma!Área_de_impresión</vt:lpstr>
      <vt:lpstr>'Descripción de la Propuesta'!Área_de_impresión</vt:lpstr>
      <vt:lpstr>'Info General'!Área_de_impresión</vt:lpstr>
      <vt:lpstr>'Info. Proponente'!Área_de_impresión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muribe</dc:creator>
  <cp:lastModifiedBy>Planeación</cp:lastModifiedBy>
  <cp:lastPrinted>2015-04-06T14:41:13Z</cp:lastPrinted>
  <dcterms:created xsi:type="dcterms:W3CDTF">2004-09-10T19:59:06Z</dcterms:created>
  <dcterms:modified xsi:type="dcterms:W3CDTF">2017-10-19T13:15:04Z</dcterms:modified>
</cp:coreProperties>
</file>